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 Planner" sheetId="1" state="visible" r:id="rId1"/>
    <sheet xmlns:r="http://schemas.openxmlformats.org/officeDocument/2006/relationships" name="Example — filled week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'HOS Planner'!$7:$7</definedName>
    <definedName name="_xlnm.Print_Titles" localSheetId="1">'Example — filled week'!$7:$7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0B3D66"/>
      <sz val="16"/>
    </font>
    <font>
      <name val="Calibri"/>
      <i val="1"/>
      <color rgb="00666666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color rgb="00FFFFFF"/>
      <sz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0B3D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1" pivotButton="0" quotePrefix="0" xfId="0"/>
    <xf numFmtId="166" fontId="3" fillId="3" borderId="1" pivotButton="0" quotePrefix="0" xfId="0"/>
    <xf numFmtId="0" fontId="3" fillId="3" borderId="1" pivotButton="0" quotePrefix="0" xfId="0"/>
    <xf numFmtId="165" fontId="4" fillId="2" borderId="1" pivotButton="0" quotePrefix="0" xfId="0"/>
    <xf numFmtId="0" fontId="2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18" fontId="4" fillId="2" borderId="1" applyAlignment="1" pivotButton="0" quotePrefix="0" xfId="0">
      <alignment horizontal="center"/>
    </xf>
    <xf numFmtId="166" fontId="4" fillId="2" borderId="1" pivotButton="0" quotePrefix="0" xfId="0"/>
    <xf numFmtId="166" fontId="4" fillId="0" borderId="1" pivotButton="0" quotePrefix="0" xfId="0"/>
    <xf numFmtId="0" fontId="4" fillId="2" borderId="1" applyAlignment="1" pivotButton="0" quotePrefix="0" xfId="0">
      <alignment horizontal="center"/>
    </xf>
    <xf numFmtId="166" fontId="3" fillId="0" borderId="1" pivotButton="0" quotePrefix="0" xfId="0"/>
    <xf numFmtId="18" fontId="4" fillId="0" borderId="1" applyAlignment="1" pivotButton="0" quotePrefix="0" xfId="0">
      <alignment horizontal="center"/>
    </xf>
    <xf numFmtId="0" fontId="4" fillId="0" borderId="1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3D66"/>
    <outlinePr summaryBelow="1" summaryRight="1"/>
    <pageSetUpPr fitToPage="1"/>
  </sheetPr>
  <dimension ref="A1:Q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9" customWidth="1" min="4" max="4"/>
    <col width="10" customWidth="1" min="5" max="5"/>
    <col width="8" customWidth="1" min="6" max="6"/>
    <col width="9" customWidth="1" min="7" max="7"/>
    <col width="10" customWidth="1" min="8" max="8"/>
    <col width="10" customWidth="1" min="9" max="9"/>
    <col width="10" customWidth="1" min="10" max="10"/>
    <col width="9" customWidth="1" min="11" max="11"/>
    <col width="11" customWidth="1" min="12" max="12"/>
    <col width="26" customWidth="1" min="13" max="13"/>
    <col width="10" customWidth="1" min="14" max="14"/>
    <col width="3" customWidth="1" min="16" max="16"/>
    <col width="3" customWidth="1" min="17" max="17"/>
  </cols>
  <sheetData>
    <row r="1">
      <c r="A1" s="1" t="inlineStr">
        <is>
          <t>JASKO — Hours-of-Service Planner  (49 CFR 395.3)</t>
        </is>
      </c>
    </row>
    <row r="2">
      <c r="A2" s="2" t="inlineStr">
        <is>
          <t>Driver:</t>
        </is>
      </c>
      <c r="B2" s="3" t="n"/>
      <c r="E2" s="2" t="inlineStr">
        <is>
          <t>Hours available today:</t>
        </is>
      </c>
      <c r="F2" s="4">
        <f>IFERROR(INDEX($J$8:$J$29,MATCH(TODAY(),$A$8:$A$29,0)),"—")</f>
        <v/>
      </c>
    </row>
    <row r="3">
      <c r="A3" s="2" t="inlineStr">
        <is>
          <t>Weekly limit (hours):</t>
        </is>
      </c>
      <c r="B3" s="3" t="n">
        <v>70</v>
      </c>
      <c r="E3" s="2" t="inlineStr">
        <is>
          <t>Max driving today:</t>
        </is>
      </c>
      <c r="F3" s="4">
        <f>IFERROR(INDEX($K$8:$K$29,MATCH(TODAY(),$A$8:$A$29,0)),"—")</f>
        <v/>
      </c>
    </row>
    <row r="4">
      <c r="A4" s="2" t="inlineStr">
        <is>
          <t>Cycle length (days):</t>
        </is>
      </c>
      <c r="B4" s="3" t="n">
        <v>8</v>
      </c>
      <c r="E4" s="2" t="inlineStr">
        <is>
          <t>First problem day in the plan:</t>
        </is>
      </c>
      <c r="F4" s="5">
        <f>IF(COUNT($Q$8:$Q$29)=0,"None",TEXT(MIN($Q$8:$Q$29),"ddd mmm d"))</f>
        <v/>
      </c>
    </row>
    <row r="5">
      <c r="A5" s="2" t="inlineStr">
        <is>
          <t>First date shown:</t>
        </is>
      </c>
      <c r="B5" s="6" t="n">
        <v>46317</v>
      </c>
      <c r="E5" s="2" t="inlineStr">
        <is>
          <t>Hours dropping off the window tomorrow:</t>
        </is>
      </c>
      <c r="F5" s="4">
        <f>IFERROR(INDEX($F$8:$F$29,MATCH(TODAY()-$B$4+1,$A$8:$A$29,0)),0)</f>
        <v/>
      </c>
    </row>
    <row r="6">
      <c r="A6" s="7" t="inlineStr">
        <is>
          <t>Yellow cells are yours to fill. Everything else calculates. Full instructions and the rules are on the “How to use” tab.</t>
        </is>
      </c>
    </row>
    <row r="7" ht="32" customHeight="1">
      <c r="A7" s="8" t="inlineStr">
        <is>
          <t>Date</t>
        </is>
      </c>
      <c r="B7" s="8" t="inlineStr">
        <is>
          <t>Day</t>
        </is>
      </c>
      <c r="C7" s="8" t="inlineStr">
        <is>
          <t>Shift
start</t>
        </is>
      </c>
      <c r="D7" s="8" t="inlineStr">
        <is>
          <t>Driving
hours</t>
        </is>
      </c>
      <c r="E7" s="8" t="inlineStr">
        <is>
          <t>On-duty
not driving</t>
        </is>
      </c>
      <c r="F7" s="8" t="inlineStr">
        <is>
          <t>Total
duty</t>
        </is>
      </c>
      <c r="G7" s="8" t="inlineStr">
        <is>
          <t>30-min
break? Y/N</t>
        </is>
      </c>
      <c r="H7" s="8" t="inlineStr">
        <is>
          <t>34h restart
done? Y/N</t>
        </is>
      </c>
      <c r="I7" s="8" t="inlineStr">
        <is>
          <t>Rolling
window duty</t>
        </is>
      </c>
      <c r="J7" s="8" t="inlineStr">
        <is>
          <t>Weekly hrs
available</t>
        </is>
      </c>
      <c r="K7" s="8" t="inlineStr">
        <is>
          <t>Max drive
today</t>
        </is>
      </c>
      <c r="L7" s="8" t="inlineStr">
        <is>
          <t>14h window
closes</t>
        </is>
      </c>
      <c r="M7" s="8" t="inlineStr">
        <is>
          <t>Alerts</t>
        </is>
      </c>
      <c r="N7" s="8" t="inlineStr">
        <is>
          <t>Hrs left
after today</t>
        </is>
      </c>
    </row>
    <row r="8">
      <c r="A8" s="9">
        <f>$B$5</f>
        <v/>
      </c>
      <c r="B8" s="10">
        <f>TEXT(A8,"ddd")</f>
        <v/>
      </c>
      <c r="C8" s="11" t="n"/>
      <c r="D8" s="12" t="n"/>
      <c r="E8" s="12" t="n"/>
      <c r="F8" s="13">
        <f>D8+E8</f>
        <v/>
      </c>
      <c r="G8" s="14" t="n"/>
      <c r="H8" s="14" t="n"/>
      <c r="I8" s="13">
        <f>SUMPRODUCT(($F$8:F8)*(ROW($F$8:F8)&gt;=MAX(ROW()-$B$4+1,$P8)))</f>
        <v/>
      </c>
      <c r="J8" s="15">
        <f>$B$3-(I8-F8)</f>
        <v/>
      </c>
      <c r="K8" s="15">
        <f>MAX(0,MIN(11,J8))</f>
        <v/>
      </c>
      <c r="L8" s="16">
        <f>IF(C8="","",C8+TIME(14,0,0))</f>
        <v/>
      </c>
      <c r="M8" s="17">
        <f>IF(D8&gt;11,"⛔ Over 11h driving",IF(AND(F8&gt;0,F8&gt;J8),"⛔ Over weekly cap",IF(F8&gt;14,"⛔ Over 14h window",IF(AND(D8&gt;8,G8&lt;&gt;"Y"),"⚠ 30-min break required",IF(J8-F8&lt;2,"⚠ Low hours after today","✓ OK")))))</f>
        <v/>
      </c>
      <c r="N8" s="13">
        <f>J8-F8</f>
        <v/>
      </c>
      <c r="P8" s="18">
        <f>IF(H8="Y",ROW(),0)</f>
        <v/>
      </c>
      <c r="Q8" s="18">
        <f>IF(LEFT(M8,1)="⛔",A8,"")</f>
        <v/>
      </c>
    </row>
    <row r="9">
      <c r="A9" s="9">
        <f>A8+1</f>
        <v/>
      </c>
      <c r="B9" s="10">
        <f>TEXT(A9,"ddd")</f>
        <v/>
      </c>
      <c r="C9" s="11" t="n"/>
      <c r="D9" s="12" t="n"/>
      <c r="E9" s="12" t="n"/>
      <c r="F9" s="13">
        <f>D9+E9</f>
        <v/>
      </c>
      <c r="G9" s="14" t="n"/>
      <c r="H9" s="14" t="n"/>
      <c r="I9" s="13">
        <f>SUMPRODUCT(($F$8:F9)*(ROW($F$8:F9)&gt;=MAX(ROW()-$B$4+1,$P9)))</f>
        <v/>
      </c>
      <c r="J9" s="15">
        <f>$B$3-(I9-F9)</f>
        <v/>
      </c>
      <c r="K9" s="15">
        <f>MAX(0,MIN(11,J9))</f>
        <v/>
      </c>
      <c r="L9" s="16">
        <f>IF(C9="","",C9+TIME(14,0,0))</f>
        <v/>
      </c>
      <c r="M9" s="17">
        <f>IF(D9&gt;11,"⛔ Over 11h driving",IF(AND(F9&gt;0,F9&gt;J9),"⛔ Over weekly cap",IF(F9&gt;14,"⛔ Over 14h window",IF(AND(D9&gt;8,G9&lt;&gt;"Y"),"⚠ 30-min break required",IF(J9-F9&lt;2,"⚠ Low hours after today","✓ OK")))))</f>
        <v/>
      </c>
      <c r="N9" s="13">
        <f>J9-F9</f>
        <v/>
      </c>
      <c r="P9" s="18">
        <f>MAX(P8,IF(H9="Y",ROW(),0))</f>
        <v/>
      </c>
      <c r="Q9" s="18">
        <f>IF(LEFT(M9,1)="⛔",A9,"")</f>
        <v/>
      </c>
    </row>
    <row r="10">
      <c r="A10" s="9">
        <f>A9+1</f>
        <v/>
      </c>
      <c r="B10" s="10">
        <f>TEXT(A10,"ddd")</f>
        <v/>
      </c>
      <c r="C10" s="11" t="n"/>
      <c r="D10" s="12" t="n"/>
      <c r="E10" s="12" t="n"/>
      <c r="F10" s="13">
        <f>D10+E10</f>
        <v/>
      </c>
      <c r="G10" s="14" t="n"/>
      <c r="H10" s="14" t="n"/>
      <c r="I10" s="13">
        <f>SUMPRODUCT(($F$8:F10)*(ROW($F$8:F10)&gt;=MAX(ROW()-$B$4+1,$P10)))</f>
        <v/>
      </c>
      <c r="J10" s="15">
        <f>$B$3-(I10-F10)</f>
        <v/>
      </c>
      <c r="K10" s="15">
        <f>MAX(0,MIN(11,J10))</f>
        <v/>
      </c>
      <c r="L10" s="16">
        <f>IF(C10="","",C10+TIME(14,0,0))</f>
        <v/>
      </c>
      <c r="M10" s="17">
        <f>IF(D10&gt;11,"⛔ Over 11h driving",IF(AND(F10&gt;0,F10&gt;J10),"⛔ Over weekly cap",IF(F10&gt;14,"⛔ Over 14h window",IF(AND(D10&gt;8,G10&lt;&gt;"Y"),"⚠ 30-min break required",IF(J10-F10&lt;2,"⚠ Low hours after today","✓ OK")))))</f>
        <v/>
      </c>
      <c r="N10" s="13">
        <f>J10-F10</f>
        <v/>
      </c>
      <c r="P10" s="18">
        <f>MAX(P9,IF(H10="Y",ROW(),0))</f>
        <v/>
      </c>
      <c r="Q10" s="18">
        <f>IF(LEFT(M10,1)="⛔",A10,"")</f>
        <v/>
      </c>
    </row>
    <row r="11">
      <c r="A11" s="9">
        <f>A10+1</f>
        <v/>
      </c>
      <c r="B11" s="10">
        <f>TEXT(A11,"ddd")</f>
        <v/>
      </c>
      <c r="C11" s="11" t="n"/>
      <c r="D11" s="12" t="n"/>
      <c r="E11" s="12" t="n"/>
      <c r="F11" s="13">
        <f>D11+E11</f>
        <v/>
      </c>
      <c r="G11" s="14" t="n"/>
      <c r="H11" s="14" t="n"/>
      <c r="I11" s="13">
        <f>SUMPRODUCT(($F$8:F11)*(ROW($F$8:F11)&gt;=MAX(ROW()-$B$4+1,$P11)))</f>
        <v/>
      </c>
      <c r="J11" s="15">
        <f>$B$3-(I11-F11)</f>
        <v/>
      </c>
      <c r="K11" s="15">
        <f>MAX(0,MIN(11,J11))</f>
        <v/>
      </c>
      <c r="L11" s="16">
        <f>IF(C11="","",C11+TIME(14,0,0))</f>
        <v/>
      </c>
      <c r="M11" s="17">
        <f>IF(D11&gt;11,"⛔ Over 11h driving",IF(AND(F11&gt;0,F11&gt;J11),"⛔ Over weekly cap",IF(F11&gt;14,"⛔ Over 14h window",IF(AND(D11&gt;8,G11&lt;&gt;"Y"),"⚠ 30-min break required",IF(J11-F11&lt;2,"⚠ Low hours after today","✓ OK")))))</f>
        <v/>
      </c>
      <c r="N11" s="13">
        <f>J11-F11</f>
        <v/>
      </c>
      <c r="P11" s="18">
        <f>MAX(P10,IF(H11="Y",ROW(),0))</f>
        <v/>
      </c>
      <c r="Q11" s="18">
        <f>IF(LEFT(M11,1)="⛔",A11,"")</f>
        <v/>
      </c>
    </row>
    <row r="12">
      <c r="A12" s="9">
        <f>A11+1</f>
        <v/>
      </c>
      <c r="B12" s="10">
        <f>TEXT(A12,"ddd")</f>
        <v/>
      </c>
      <c r="C12" s="11" t="n"/>
      <c r="D12" s="12" t="n"/>
      <c r="E12" s="12" t="n"/>
      <c r="F12" s="13">
        <f>D12+E12</f>
        <v/>
      </c>
      <c r="G12" s="14" t="n"/>
      <c r="H12" s="14" t="n"/>
      <c r="I12" s="13">
        <f>SUMPRODUCT(($F$8:F12)*(ROW($F$8:F12)&gt;=MAX(ROW()-$B$4+1,$P12)))</f>
        <v/>
      </c>
      <c r="J12" s="15">
        <f>$B$3-(I12-F12)</f>
        <v/>
      </c>
      <c r="K12" s="15">
        <f>MAX(0,MIN(11,J12))</f>
        <v/>
      </c>
      <c r="L12" s="16">
        <f>IF(C12="","",C12+TIME(14,0,0))</f>
        <v/>
      </c>
      <c r="M12" s="17">
        <f>IF(D12&gt;11,"⛔ Over 11h driving",IF(AND(F12&gt;0,F12&gt;J12),"⛔ Over weekly cap",IF(F12&gt;14,"⛔ Over 14h window",IF(AND(D12&gt;8,G12&lt;&gt;"Y"),"⚠ 30-min break required",IF(J12-F12&lt;2,"⚠ Low hours after today","✓ OK")))))</f>
        <v/>
      </c>
      <c r="N12" s="13">
        <f>J12-F12</f>
        <v/>
      </c>
      <c r="P12" s="18">
        <f>MAX(P11,IF(H12="Y",ROW(),0))</f>
        <v/>
      </c>
      <c r="Q12" s="18">
        <f>IF(LEFT(M12,1)="⛔",A12,"")</f>
        <v/>
      </c>
    </row>
    <row r="13">
      <c r="A13" s="9">
        <f>A12+1</f>
        <v/>
      </c>
      <c r="B13" s="10">
        <f>TEXT(A13,"ddd")</f>
        <v/>
      </c>
      <c r="C13" s="11" t="n"/>
      <c r="D13" s="12" t="n"/>
      <c r="E13" s="12" t="n"/>
      <c r="F13" s="13">
        <f>D13+E13</f>
        <v/>
      </c>
      <c r="G13" s="14" t="n"/>
      <c r="H13" s="14" t="n"/>
      <c r="I13" s="13">
        <f>SUMPRODUCT(($F$8:F13)*(ROW($F$8:F13)&gt;=MAX(ROW()-$B$4+1,$P13)))</f>
        <v/>
      </c>
      <c r="J13" s="15">
        <f>$B$3-(I13-F13)</f>
        <v/>
      </c>
      <c r="K13" s="15">
        <f>MAX(0,MIN(11,J13))</f>
        <v/>
      </c>
      <c r="L13" s="16">
        <f>IF(C13="","",C13+TIME(14,0,0))</f>
        <v/>
      </c>
      <c r="M13" s="17">
        <f>IF(D13&gt;11,"⛔ Over 11h driving",IF(AND(F13&gt;0,F13&gt;J13),"⛔ Over weekly cap",IF(F13&gt;14,"⛔ Over 14h window",IF(AND(D13&gt;8,G13&lt;&gt;"Y"),"⚠ 30-min break required",IF(J13-F13&lt;2,"⚠ Low hours after today","✓ OK")))))</f>
        <v/>
      </c>
      <c r="N13" s="13">
        <f>J13-F13</f>
        <v/>
      </c>
      <c r="P13" s="18">
        <f>MAX(P12,IF(H13="Y",ROW(),0))</f>
        <v/>
      </c>
      <c r="Q13" s="18">
        <f>IF(LEFT(M13,1)="⛔",A13,"")</f>
        <v/>
      </c>
    </row>
    <row r="14">
      <c r="A14" s="9">
        <f>A13+1</f>
        <v/>
      </c>
      <c r="B14" s="10">
        <f>TEXT(A14,"ddd")</f>
        <v/>
      </c>
      <c r="C14" s="11" t="n"/>
      <c r="D14" s="12" t="n"/>
      <c r="E14" s="12" t="n"/>
      <c r="F14" s="13">
        <f>D14+E14</f>
        <v/>
      </c>
      <c r="G14" s="14" t="n"/>
      <c r="H14" s="14" t="n"/>
      <c r="I14" s="13">
        <f>SUMPRODUCT(($F$8:F14)*(ROW($F$8:F14)&gt;=MAX(ROW()-$B$4+1,$P14)))</f>
        <v/>
      </c>
      <c r="J14" s="15">
        <f>$B$3-(I14-F14)</f>
        <v/>
      </c>
      <c r="K14" s="15">
        <f>MAX(0,MIN(11,J14))</f>
        <v/>
      </c>
      <c r="L14" s="16">
        <f>IF(C14="","",C14+TIME(14,0,0))</f>
        <v/>
      </c>
      <c r="M14" s="17">
        <f>IF(D14&gt;11,"⛔ Over 11h driving",IF(AND(F14&gt;0,F14&gt;J14),"⛔ Over weekly cap",IF(F14&gt;14,"⛔ Over 14h window",IF(AND(D14&gt;8,G14&lt;&gt;"Y"),"⚠ 30-min break required",IF(J14-F14&lt;2,"⚠ Low hours after today","✓ OK")))))</f>
        <v/>
      </c>
      <c r="N14" s="13">
        <f>J14-F14</f>
        <v/>
      </c>
      <c r="P14" s="18">
        <f>MAX(P13,IF(H14="Y",ROW(),0))</f>
        <v/>
      </c>
      <c r="Q14" s="18">
        <f>IF(LEFT(M14,1)="⛔",A14,"")</f>
        <v/>
      </c>
    </row>
    <row r="15">
      <c r="A15" s="9">
        <f>A14+1</f>
        <v/>
      </c>
      <c r="B15" s="10">
        <f>TEXT(A15,"ddd")</f>
        <v/>
      </c>
      <c r="C15" s="11" t="n"/>
      <c r="D15" s="12" t="n"/>
      <c r="E15" s="12" t="n"/>
      <c r="F15" s="13">
        <f>D15+E15</f>
        <v/>
      </c>
      <c r="G15" s="14" t="n"/>
      <c r="H15" s="14" t="n"/>
      <c r="I15" s="13">
        <f>SUMPRODUCT(($F$8:F15)*(ROW($F$8:F15)&gt;=MAX(ROW()-$B$4+1,$P15)))</f>
        <v/>
      </c>
      <c r="J15" s="15">
        <f>$B$3-(I15-F15)</f>
        <v/>
      </c>
      <c r="K15" s="15">
        <f>MAX(0,MIN(11,J15))</f>
        <v/>
      </c>
      <c r="L15" s="16">
        <f>IF(C15="","",C15+TIME(14,0,0))</f>
        <v/>
      </c>
      <c r="M15" s="17">
        <f>IF(D15&gt;11,"⛔ Over 11h driving",IF(AND(F15&gt;0,F15&gt;J15),"⛔ Over weekly cap",IF(F15&gt;14,"⛔ Over 14h window",IF(AND(D15&gt;8,G15&lt;&gt;"Y"),"⚠ 30-min break required",IF(J15-F15&lt;2,"⚠ Low hours after today","✓ OK")))))</f>
        <v/>
      </c>
      <c r="N15" s="13">
        <f>J15-F15</f>
        <v/>
      </c>
      <c r="P15" s="18">
        <f>MAX(P14,IF(H15="Y",ROW(),0))</f>
        <v/>
      </c>
      <c r="Q15" s="18">
        <f>IF(LEFT(M15,1)="⛔",A15,"")</f>
        <v/>
      </c>
    </row>
    <row r="16">
      <c r="A16" s="9">
        <f>A15+1</f>
        <v/>
      </c>
      <c r="B16" s="10">
        <f>TEXT(A16,"ddd")</f>
        <v/>
      </c>
      <c r="C16" s="11" t="n"/>
      <c r="D16" s="12" t="n"/>
      <c r="E16" s="12" t="n"/>
      <c r="F16" s="13">
        <f>D16+E16</f>
        <v/>
      </c>
      <c r="G16" s="14" t="n"/>
      <c r="H16" s="14" t="n"/>
      <c r="I16" s="13">
        <f>SUMPRODUCT(($F$8:F16)*(ROW($F$8:F16)&gt;=MAX(ROW()-$B$4+1,$P16)))</f>
        <v/>
      </c>
      <c r="J16" s="15">
        <f>$B$3-(I16-F16)</f>
        <v/>
      </c>
      <c r="K16" s="15">
        <f>MAX(0,MIN(11,J16))</f>
        <v/>
      </c>
      <c r="L16" s="16">
        <f>IF(C16="","",C16+TIME(14,0,0))</f>
        <v/>
      </c>
      <c r="M16" s="17">
        <f>IF(D16&gt;11,"⛔ Over 11h driving",IF(AND(F16&gt;0,F16&gt;J16),"⛔ Over weekly cap",IF(F16&gt;14,"⛔ Over 14h window",IF(AND(D16&gt;8,G16&lt;&gt;"Y"),"⚠ 30-min break required",IF(J16-F16&lt;2,"⚠ Low hours after today","✓ OK")))))</f>
        <v/>
      </c>
      <c r="N16" s="13">
        <f>J16-F16</f>
        <v/>
      </c>
      <c r="P16" s="18">
        <f>MAX(P15,IF(H16="Y",ROW(),0))</f>
        <v/>
      </c>
      <c r="Q16" s="18">
        <f>IF(LEFT(M16,1)="⛔",A16,"")</f>
        <v/>
      </c>
    </row>
    <row r="17">
      <c r="A17" s="9">
        <f>A16+1</f>
        <v/>
      </c>
      <c r="B17" s="10">
        <f>TEXT(A17,"ddd")</f>
        <v/>
      </c>
      <c r="C17" s="11" t="n"/>
      <c r="D17" s="12" t="n"/>
      <c r="E17" s="12" t="n"/>
      <c r="F17" s="13">
        <f>D17+E17</f>
        <v/>
      </c>
      <c r="G17" s="14" t="n"/>
      <c r="H17" s="14" t="n"/>
      <c r="I17" s="13">
        <f>SUMPRODUCT(($F$8:F17)*(ROW($F$8:F17)&gt;=MAX(ROW()-$B$4+1,$P17)))</f>
        <v/>
      </c>
      <c r="J17" s="15">
        <f>$B$3-(I17-F17)</f>
        <v/>
      </c>
      <c r="K17" s="15">
        <f>MAX(0,MIN(11,J17))</f>
        <v/>
      </c>
      <c r="L17" s="16">
        <f>IF(C17="","",C17+TIME(14,0,0))</f>
        <v/>
      </c>
      <c r="M17" s="17">
        <f>IF(D17&gt;11,"⛔ Over 11h driving",IF(AND(F17&gt;0,F17&gt;J17),"⛔ Over weekly cap",IF(F17&gt;14,"⛔ Over 14h window",IF(AND(D17&gt;8,G17&lt;&gt;"Y"),"⚠ 30-min break required",IF(J17-F17&lt;2,"⚠ Low hours after today","✓ OK")))))</f>
        <v/>
      </c>
      <c r="N17" s="13">
        <f>J17-F17</f>
        <v/>
      </c>
      <c r="P17" s="18">
        <f>MAX(P16,IF(H17="Y",ROW(),0))</f>
        <v/>
      </c>
      <c r="Q17" s="18">
        <f>IF(LEFT(M17,1)="⛔",A17,"")</f>
        <v/>
      </c>
    </row>
    <row r="18">
      <c r="A18" s="9">
        <f>A17+1</f>
        <v/>
      </c>
      <c r="B18" s="10">
        <f>TEXT(A18,"ddd")</f>
        <v/>
      </c>
      <c r="C18" s="11" t="n"/>
      <c r="D18" s="12" t="n"/>
      <c r="E18" s="12" t="n"/>
      <c r="F18" s="13">
        <f>D18+E18</f>
        <v/>
      </c>
      <c r="G18" s="14" t="n"/>
      <c r="H18" s="14" t="n"/>
      <c r="I18" s="13">
        <f>SUMPRODUCT(($F$8:F18)*(ROW($F$8:F18)&gt;=MAX(ROW()-$B$4+1,$P18)))</f>
        <v/>
      </c>
      <c r="J18" s="15">
        <f>$B$3-(I18-F18)</f>
        <v/>
      </c>
      <c r="K18" s="15">
        <f>MAX(0,MIN(11,J18))</f>
        <v/>
      </c>
      <c r="L18" s="16">
        <f>IF(C18="","",C18+TIME(14,0,0))</f>
        <v/>
      </c>
      <c r="M18" s="17">
        <f>IF(D18&gt;11,"⛔ Over 11h driving",IF(AND(F18&gt;0,F18&gt;J18),"⛔ Over weekly cap",IF(F18&gt;14,"⛔ Over 14h window",IF(AND(D18&gt;8,G18&lt;&gt;"Y"),"⚠ 30-min break required",IF(J18-F18&lt;2,"⚠ Low hours after today","✓ OK")))))</f>
        <v/>
      </c>
      <c r="N18" s="13">
        <f>J18-F18</f>
        <v/>
      </c>
      <c r="P18" s="18">
        <f>MAX(P17,IF(H18="Y",ROW(),0))</f>
        <v/>
      </c>
      <c r="Q18" s="18">
        <f>IF(LEFT(M18,1)="⛔",A18,"")</f>
        <v/>
      </c>
    </row>
    <row r="19">
      <c r="A19" s="9">
        <f>A18+1</f>
        <v/>
      </c>
      <c r="B19" s="10">
        <f>TEXT(A19,"ddd")</f>
        <v/>
      </c>
      <c r="C19" s="11" t="n"/>
      <c r="D19" s="12" t="n"/>
      <c r="E19" s="12" t="n"/>
      <c r="F19" s="13">
        <f>D19+E19</f>
        <v/>
      </c>
      <c r="G19" s="14" t="n"/>
      <c r="H19" s="14" t="n"/>
      <c r="I19" s="13">
        <f>SUMPRODUCT(($F$8:F19)*(ROW($F$8:F19)&gt;=MAX(ROW()-$B$4+1,$P19)))</f>
        <v/>
      </c>
      <c r="J19" s="15">
        <f>$B$3-(I19-F19)</f>
        <v/>
      </c>
      <c r="K19" s="15">
        <f>MAX(0,MIN(11,J19))</f>
        <v/>
      </c>
      <c r="L19" s="16">
        <f>IF(C19="","",C19+TIME(14,0,0))</f>
        <v/>
      </c>
      <c r="M19" s="17">
        <f>IF(D19&gt;11,"⛔ Over 11h driving",IF(AND(F19&gt;0,F19&gt;J19),"⛔ Over weekly cap",IF(F19&gt;14,"⛔ Over 14h window",IF(AND(D19&gt;8,G19&lt;&gt;"Y"),"⚠ 30-min break required",IF(J19-F19&lt;2,"⚠ Low hours after today","✓ OK")))))</f>
        <v/>
      </c>
      <c r="N19" s="13">
        <f>J19-F19</f>
        <v/>
      </c>
      <c r="P19" s="18">
        <f>MAX(P18,IF(H19="Y",ROW(),0))</f>
        <v/>
      </c>
      <c r="Q19" s="18">
        <f>IF(LEFT(M19,1)="⛔",A19,"")</f>
        <v/>
      </c>
    </row>
    <row r="20">
      <c r="A20" s="9">
        <f>A19+1</f>
        <v/>
      </c>
      <c r="B20" s="10">
        <f>TEXT(A20,"ddd")</f>
        <v/>
      </c>
      <c r="C20" s="11" t="n"/>
      <c r="D20" s="12" t="n"/>
      <c r="E20" s="12" t="n"/>
      <c r="F20" s="13">
        <f>D20+E20</f>
        <v/>
      </c>
      <c r="G20" s="14" t="n"/>
      <c r="H20" s="14" t="n"/>
      <c r="I20" s="13">
        <f>SUMPRODUCT(($F$8:F20)*(ROW($F$8:F20)&gt;=MAX(ROW()-$B$4+1,$P20)))</f>
        <v/>
      </c>
      <c r="J20" s="15">
        <f>$B$3-(I20-F20)</f>
        <v/>
      </c>
      <c r="K20" s="15">
        <f>MAX(0,MIN(11,J20))</f>
        <v/>
      </c>
      <c r="L20" s="16">
        <f>IF(C20="","",C20+TIME(14,0,0))</f>
        <v/>
      </c>
      <c r="M20" s="17">
        <f>IF(D20&gt;11,"⛔ Over 11h driving",IF(AND(F20&gt;0,F20&gt;J20),"⛔ Over weekly cap",IF(F20&gt;14,"⛔ Over 14h window",IF(AND(D20&gt;8,G20&lt;&gt;"Y"),"⚠ 30-min break required",IF(J20-F20&lt;2,"⚠ Low hours after today","✓ OK")))))</f>
        <v/>
      </c>
      <c r="N20" s="13">
        <f>J20-F20</f>
        <v/>
      </c>
      <c r="P20" s="18">
        <f>MAX(P19,IF(H20="Y",ROW(),0))</f>
        <v/>
      </c>
      <c r="Q20" s="18">
        <f>IF(LEFT(M20,1)="⛔",A20,"")</f>
        <v/>
      </c>
    </row>
    <row r="21">
      <c r="A21" s="9">
        <f>A20+1</f>
        <v/>
      </c>
      <c r="B21" s="10">
        <f>TEXT(A21,"ddd")</f>
        <v/>
      </c>
      <c r="C21" s="11" t="n"/>
      <c r="D21" s="12" t="n"/>
      <c r="E21" s="12" t="n"/>
      <c r="F21" s="13">
        <f>D21+E21</f>
        <v/>
      </c>
      <c r="G21" s="14" t="n"/>
      <c r="H21" s="14" t="n"/>
      <c r="I21" s="13">
        <f>SUMPRODUCT(($F$8:F21)*(ROW($F$8:F21)&gt;=MAX(ROW()-$B$4+1,$P21)))</f>
        <v/>
      </c>
      <c r="J21" s="15">
        <f>$B$3-(I21-F21)</f>
        <v/>
      </c>
      <c r="K21" s="15">
        <f>MAX(0,MIN(11,J21))</f>
        <v/>
      </c>
      <c r="L21" s="16">
        <f>IF(C21="","",C21+TIME(14,0,0))</f>
        <v/>
      </c>
      <c r="M21" s="17">
        <f>IF(D21&gt;11,"⛔ Over 11h driving",IF(AND(F21&gt;0,F21&gt;J21),"⛔ Over weekly cap",IF(F21&gt;14,"⛔ Over 14h window",IF(AND(D21&gt;8,G21&lt;&gt;"Y"),"⚠ 30-min break required",IF(J21-F21&lt;2,"⚠ Low hours after today","✓ OK")))))</f>
        <v/>
      </c>
      <c r="N21" s="13">
        <f>J21-F21</f>
        <v/>
      </c>
      <c r="P21" s="18">
        <f>MAX(P20,IF(H21="Y",ROW(),0))</f>
        <v/>
      </c>
      <c r="Q21" s="18">
        <f>IF(LEFT(M21,1)="⛔",A21,"")</f>
        <v/>
      </c>
    </row>
    <row r="22">
      <c r="A22" s="9">
        <f>A21+1</f>
        <v/>
      </c>
      <c r="B22" s="10">
        <f>TEXT(A22,"ddd")</f>
        <v/>
      </c>
      <c r="C22" s="11" t="n"/>
      <c r="D22" s="12" t="n"/>
      <c r="E22" s="12" t="n"/>
      <c r="F22" s="13">
        <f>D22+E22</f>
        <v/>
      </c>
      <c r="G22" s="14" t="n"/>
      <c r="H22" s="14" t="n"/>
      <c r="I22" s="13">
        <f>SUMPRODUCT(($F$8:F22)*(ROW($F$8:F22)&gt;=MAX(ROW()-$B$4+1,$P22)))</f>
        <v/>
      </c>
      <c r="J22" s="15">
        <f>$B$3-(I22-F22)</f>
        <v/>
      </c>
      <c r="K22" s="15">
        <f>MAX(0,MIN(11,J22))</f>
        <v/>
      </c>
      <c r="L22" s="16">
        <f>IF(C22="","",C22+TIME(14,0,0))</f>
        <v/>
      </c>
      <c r="M22" s="17">
        <f>IF(D22&gt;11,"⛔ Over 11h driving",IF(AND(F22&gt;0,F22&gt;J22),"⛔ Over weekly cap",IF(F22&gt;14,"⛔ Over 14h window",IF(AND(D22&gt;8,G22&lt;&gt;"Y"),"⚠ 30-min break required",IF(J22-F22&lt;2,"⚠ Low hours after today","✓ OK")))))</f>
        <v/>
      </c>
      <c r="N22" s="13">
        <f>J22-F22</f>
        <v/>
      </c>
      <c r="P22" s="18">
        <f>MAX(P21,IF(H22="Y",ROW(),0))</f>
        <v/>
      </c>
      <c r="Q22" s="18">
        <f>IF(LEFT(M22,1)="⛔",A22,"")</f>
        <v/>
      </c>
    </row>
    <row r="23">
      <c r="A23" s="9">
        <f>A22+1</f>
        <v/>
      </c>
      <c r="B23" s="10">
        <f>TEXT(A23,"ddd")</f>
        <v/>
      </c>
      <c r="C23" s="11" t="n"/>
      <c r="D23" s="12" t="n"/>
      <c r="E23" s="12" t="n"/>
      <c r="F23" s="13">
        <f>D23+E23</f>
        <v/>
      </c>
      <c r="G23" s="14" t="n"/>
      <c r="H23" s="14" t="n"/>
      <c r="I23" s="13">
        <f>SUMPRODUCT(($F$8:F23)*(ROW($F$8:F23)&gt;=MAX(ROW()-$B$4+1,$P23)))</f>
        <v/>
      </c>
      <c r="J23" s="15">
        <f>$B$3-(I23-F23)</f>
        <v/>
      </c>
      <c r="K23" s="15">
        <f>MAX(0,MIN(11,J23))</f>
        <v/>
      </c>
      <c r="L23" s="16">
        <f>IF(C23="","",C23+TIME(14,0,0))</f>
        <v/>
      </c>
      <c r="M23" s="17">
        <f>IF(D23&gt;11,"⛔ Over 11h driving",IF(AND(F23&gt;0,F23&gt;J23),"⛔ Over weekly cap",IF(F23&gt;14,"⛔ Over 14h window",IF(AND(D23&gt;8,G23&lt;&gt;"Y"),"⚠ 30-min break required",IF(J23-F23&lt;2,"⚠ Low hours after today","✓ OK")))))</f>
        <v/>
      </c>
      <c r="N23" s="13">
        <f>J23-F23</f>
        <v/>
      </c>
      <c r="P23" s="18">
        <f>MAX(P22,IF(H23="Y",ROW(),0))</f>
        <v/>
      </c>
      <c r="Q23" s="18">
        <f>IF(LEFT(M23,1)="⛔",A23,"")</f>
        <v/>
      </c>
    </row>
    <row r="24">
      <c r="A24" s="9">
        <f>A23+1</f>
        <v/>
      </c>
      <c r="B24" s="10">
        <f>TEXT(A24,"ddd")</f>
        <v/>
      </c>
      <c r="C24" s="11" t="n"/>
      <c r="D24" s="12" t="n"/>
      <c r="E24" s="12" t="n"/>
      <c r="F24" s="13">
        <f>D24+E24</f>
        <v/>
      </c>
      <c r="G24" s="14" t="n"/>
      <c r="H24" s="14" t="n"/>
      <c r="I24" s="13">
        <f>SUMPRODUCT(($F$8:F24)*(ROW($F$8:F24)&gt;=MAX(ROW()-$B$4+1,$P24)))</f>
        <v/>
      </c>
      <c r="J24" s="15">
        <f>$B$3-(I24-F24)</f>
        <v/>
      </c>
      <c r="K24" s="15">
        <f>MAX(0,MIN(11,J24))</f>
        <v/>
      </c>
      <c r="L24" s="16">
        <f>IF(C24="","",C24+TIME(14,0,0))</f>
        <v/>
      </c>
      <c r="M24" s="17">
        <f>IF(D24&gt;11,"⛔ Over 11h driving",IF(AND(F24&gt;0,F24&gt;J24),"⛔ Over weekly cap",IF(F24&gt;14,"⛔ Over 14h window",IF(AND(D24&gt;8,G24&lt;&gt;"Y"),"⚠ 30-min break required",IF(J24-F24&lt;2,"⚠ Low hours after today","✓ OK")))))</f>
        <v/>
      </c>
      <c r="N24" s="13">
        <f>J24-F24</f>
        <v/>
      </c>
      <c r="P24" s="18">
        <f>MAX(P23,IF(H24="Y",ROW(),0))</f>
        <v/>
      </c>
      <c r="Q24" s="18">
        <f>IF(LEFT(M24,1)="⛔",A24,"")</f>
        <v/>
      </c>
    </row>
    <row r="25">
      <c r="A25" s="9">
        <f>A24+1</f>
        <v/>
      </c>
      <c r="B25" s="10">
        <f>TEXT(A25,"ddd")</f>
        <v/>
      </c>
      <c r="C25" s="11" t="n"/>
      <c r="D25" s="12" t="n"/>
      <c r="E25" s="12" t="n"/>
      <c r="F25" s="13">
        <f>D25+E25</f>
        <v/>
      </c>
      <c r="G25" s="14" t="n"/>
      <c r="H25" s="14" t="n"/>
      <c r="I25" s="13">
        <f>SUMPRODUCT(($F$8:F25)*(ROW($F$8:F25)&gt;=MAX(ROW()-$B$4+1,$P25)))</f>
        <v/>
      </c>
      <c r="J25" s="15">
        <f>$B$3-(I25-F25)</f>
        <v/>
      </c>
      <c r="K25" s="15">
        <f>MAX(0,MIN(11,J25))</f>
        <v/>
      </c>
      <c r="L25" s="16">
        <f>IF(C25="","",C25+TIME(14,0,0))</f>
        <v/>
      </c>
      <c r="M25" s="17">
        <f>IF(D25&gt;11,"⛔ Over 11h driving",IF(AND(F25&gt;0,F25&gt;J25),"⛔ Over weekly cap",IF(F25&gt;14,"⛔ Over 14h window",IF(AND(D25&gt;8,G25&lt;&gt;"Y"),"⚠ 30-min break required",IF(J25-F25&lt;2,"⚠ Low hours after today","✓ OK")))))</f>
        <v/>
      </c>
      <c r="N25" s="13">
        <f>J25-F25</f>
        <v/>
      </c>
      <c r="P25" s="18">
        <f>MAX(P24,IF(H25="Y",ROW(),0))</f>
        <v/>
      </c>
      <c r="Q25" s="18">
        <f>IF(LEFT(M25,1)="⛔",A25,"")</f>
        <v/>
      </c>
    </row>
    <row r="26">
      <c r="A26" s="9">
        <f>A25+1</f>
        <v/>
      </c>
      <c r="B26" s="10">
        <f>TEXT(A26,"ddd")</f>
        <v/>
      </c>
      <c r="C26" s="11" t="n"/>
      <c r="D26" s="12" t="n"/>
      <c r="E26" s="12" t="n"/>
      <c r="F26" s="13">
        <f>D26+E26</f>
        <v/>
      </c>
      <c r="G26" s="14" t="n"/>
      <c r="H26" s="14" t="n"/>
      <c r="I26" s="13">
        <f>SUMPRODUCT(($F$8:F26)*(ROW($F$8:F26)&gt;=MAX(ROW()-$B$4+1,$P26)))</f>
        <v/>
      </c>
      <c r="J26" s="15">
        <f>$B$3-(I26-F26)</f>
        <v/>
      </c>
      <c r="K26" s="15">
        <f>MAX(0,MIN(11,J26))</f>
        <v/>
      </c>
      <c r="L26" s="16">
        <f>IF(C26="","",C26+TIME(14,0,0))</f>
        <v/>
      </c>
      <c r="M26" s="17">
        <f>IF(D26&gt;11,"⛔ Over 11h driving",IF(AND(F26&gt;0,F26&gt;J26),"⛔ Over weekly cap",IF(F26&gt;14,"⛔ Over 14h window",IF(AND(D26&gt;8,G26&lt;&gt;"Y"),"⚠ 30-min break required",IF(J26-F26&lt;2,"⚠ Low hours after today","✓ OK")))))</f>
        <v/>
      </c>
      <c r="N26" s="13">
        <f>J26-F26</f>
        <v/>
      </c>
      <c r="P26" s="18">
        <f>MAX(P25,IF(H26="Y",ROW(),0))</f>
        <v/>
      </c>
      <c r="Q26" s="18">
        <f>IF(LEFT(M26,1)="⛔",A26,"")</f>
        <v/>
      </c>
    </row>
    <row r="27">
      <c r="A27" s="9">
        <f>A26+1</f>
        <v/>
      </c>
      <c r="B27" s="10">
        <f>TEXT(A27,"ddd")</f>
        <v/>
      </c>
      <c r="C27" s="11" t="n"/>
      <c r="D27" s="12" t="n"/>
      <c r="E27" s="12" t="n"/>
      <c r="F27" s="13">
        <f>D27+E27</f>
        <v/>
      </c>
      <c r="G27" s="14" t="n"/>
      <c r="H27" s="14" t="n"/>
      <c r="I27" s="13">
        <f>SUMPRODUCT(($F$8:F27)*(ROW($F$8:F27)&gt;=MAX(ROW()-$B$4+1,$P27)))</f>
        <v/>
      </c>
      <c r="J27" s="15">
        <f>$B$3-(I27-F27)</f>
        <v/>
      </c>
      <c r="K27" s="15">
        <f>MAX(0,MIN(11,J27))</f>
        <v/>
      </c>
      <c r="L27" s="16">
        <f>IF(C27="","",C27+TIME(14,0,0))</f>
        <v/>
      </c>
      <c r="M27" s="17">
        <f>IF(D27&gt;11,"⛔ Over 11h driving",IF(AND(F27&gt;0,F27&gt;J27),"⛔ Over weekly cap",IF(F27&gt;14,"⛔ Over 14h window",IF(AND(D27&gt;8,G27&lt;&gt;"Y"),"⚠ 30-min break required",IF(J27-F27&lt;2,"⚠ Low hours after today","✓ OK")))))</f>
        <v/>
      </c>
      <c r="N27" s="13">
        <f>J27-F27</f>
        <v/>
      </c>
      <c r="P27" s="18">
        <f>MAX(P26,IF(H27="Y",ROW(),0))</f>
        <v/>
      </c>
      <c r="Q27" s="18">
        <f>IF(LEFT(M27,1)="⛔",A27,"")</f>
        <v/>
      </c>
    </row>
    <row r="28">
      <c r="A28" s="9">
        <f>A27+1</f>
        <v/>
      </c>
      <c r="B28" s="10">
        <f>TEXT(A28,"ddd")</f>
        <v/>
      </c>
      <c r="C28" s="11" t="n"/>
      <c r="D28" s="12" t="n"/>
      <c r="E28" s="12" t="n"/>
      <c r="F28" s="13">
        <f>D28+E28</f>
        <v/>
      </c>
      <c r="G28" s="14" t="n"/>
      <c r="H28" s="14" t="n"/>
      <c r="I28" s="13">
        <f>SUMPRODUCT(($F$8:F28)*(ROW($F$8:F28)&gt;=MAX(ROW()-$B$4+1,$P28)))</f>
        <v/>
      </c>
      <c r="J28" s="15">
        <f>$B$3-(I28-F28)</f>
        <v/>
      </c>
      <c r="K28" s="15">
        <f>MAX(0,MIN(11,J28))</f>
        <v/>
      </c>
      <c r="L28" s="16">
        <f>IF(C28="","",C28+TIME(14,0,0))</f>
        <v/>
      </c>
      <c r="M28" s="17">
        <f>IF(D28&gt;11,"⛔ Over 11h driving",IF(AND(F28&gt;0,F28&gt;J28),"⛔ Over weekly cap",IF(F28&gt;14,"⛔ Over 14h window",IF(AND(D28&gt;8,G28&lt;&gt;"Y"),"⚠ 30-min break required",IF(J28-F28&lt;2,"⚠ Low hours after today","✓ OK")))))</f>
        <v/>
      </c>
      <c r="N28" s="13">
        <f>J28-F28</f>
        <v/>
      </c>
      <c r="P28" s="18">
        <f>MAX(P27,IF(H28="Y",ROW(),0))</f>
        <v/>
      </c>
      <c r="Q28" s="18">
        <f>IF(LEFT(M28,1)="⛔",A28,"")</f>
        <v/>
      </c>
    </row>
    <row r="29">
      <c r="A29" s="9">
        <f>A28+1</f>
        <v/>
      </c>
      <c r="B29" s="10">
        <f>TEXT(A29,"ddd")</f>
        <v/>
      </c>
      <c r="C29" s="11" t="n"/>
      <c r="D29" s="12" t="n"/>
      <c r="E29" s="12" t="n"/>
      <c r="F29" s="13">
        <f>D29+E29</f>
        <v/>
      </c>
      <c r="G29" s="14" t="n"/>
      <c r="H29" s="14" t="n"/>
      <c r="I29" s="13">
        <f>SUMPRODUCT(($F$8:F29)*(ROW($F$8:F29)&gt;=MAX(ROW()-$B$4+1,$P29)))</f>
        <v/>
      </c>
      <c r="J29" s="15">
        <f>$B$3-(I29-F29)</f>
        <v/>
      </c>
      <c r="K29" s="15">
        <f>MAX(0,MIN(11,J29))</f>
        <v/>
      </c>
      <c r="L29" s="16">
        <f>IF(C29="","",C29+TIME(14,0,0))</f>
        <v/>
      </c>
      <c r="M29" s="17">
        <f>IF(D29&gt;11,"⛔ Over 11h driving",IF(AND(F29&gt;0,F29&gt;J29),"⛔ Over weekly cap",IF(F29&gt;14,"⛔ Over 14h window",IF(AND(D29&gt;8,G29&lt;&gt;"Y"),"⚠ 30-min break required",IF(J29-F29&lt;2,"⚠ Low hours after today","✓ OK")))))</f>
        <v/>
      </c>
      <c r="N29" s="13">
        <f>J29-F29</f>
        <v/>
      </c>
      <c r="P29" s="18">
        <f>MAX(P28,IF(H29="Y",ROW(),0))</f>
        <v/>
      </c>
      <c r="Q29" s="18">
        <f>IF(LEFT(M29,1)="⛔",A29,"")</f>
        <v/>
      </c>
    </row>
  </sheetData>
  <mergeCells count="2">
    <mergeCell ref="A6:N6"/>
    <mergeCell ref="A1:N1"/>
  </mergeCells>
  <conditionalFormatting sqref="M8:M29">
    <cfRule type="expression" priority="1" dxfId="0" stopIfTrue="0">
      <formula>ISNUMBER(SEARCH("⛔",M8))</formula>
    </cfRule>
    <cfRule type="expression" priority="2" dxfId="1" stopIfTrue="0">
      <formula>ISNUMBER(SEARCH("⚠",M8))</formula>
    </cfRule>
  </conditionalFormatting>
  <conditionalFormatting sqref="I8:I29">
    <cfRule type="expression" priority="3" dxfId="0" stopIfTrue="0">
      <formula>$I8&gt;$B$3</formula>
    </cfRule>
  </conditionalFormatting>
  <conditionalFormatting sqref="A8:N29">
    <cfRule type="expression" priority="4" dxfId="2" stopIfTrue="0">
      <formula>$A8=TODAY()</formula>
    </cfRule>
  </conditionalFormatting>
  <dataValidations count="3">
    <dataValidation sqref="D8:E29" showDropDown="0" showInputMessage="0" showErrorMessage="1" allowBlank="1" errorTitle="Check the hours" error="Hours in a day can't exceed 24." promptTitle="Hours" prompt="Enter hours, decimals OK (7.5 = 7h 30m)." type="decimal" errorStyle="warning" operator="between">
      <formula1>0</formula1>
      <formula2>24</formula2>
    </dataValidation>
    <dataValidation sqref="G8:H29" showDropDown="0" showInputMessage="0" showErrorMessage="0" allowBlank="1" type="list">
      <formula1>"Y,N"</formula1>
    </dataValidation>
    <dataValidation sqref="B3" showDropDown="0" showInputMessage="0" showErrorMessage="0" allowBlank="1" type="whole" operator="between">
      <formula1>1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42B2B"/>
    <outlinePr summaryBelow="1" summaryRight="1"/>
    <pageSetUpPr fitToPage="1"/>
  </sheetPr>
  <dimension ref="A1:Q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9" customWidth="1" min="4" max="4"/>
    <col width="10" customWidth="1" min="5" max="5"/>
    <col width="8" customWidth="1" min="6" max="6"/>
    <col width="9" customWidth="1" min="7" max="7"/>
    <col width="10" customWidth="1" min="8" max="8"/>
    <col width="10" customWidth="1" min="9" max="9"/>
    <col width="10" customWidth="1" min="10" max="10"/>
    <col width="9" customWidth="1" min="11" max="11"/>
    <col width="11" customWidth="1" min="12" max="12"/>
    <col width="26" customWidth="1" min="13" max="13"/>
    <col width="10" customWidth="1" min="14" max="14"/>
    <col width="3" customWidth="1" min="16" max="16"/>
    <col width="3" customWidth="1" min="17" max="17"/>
  </cols>
  <sheetData>
    <row r="1">
      <c r="A1" s="1" t="inlineStr">
        <is>
          <t>JASKO — Hours-of-Service Planner  (49 CFR 395.3)</t>
        </is>
      </c>
    </row>
    <row r="2">
      <c r="A2" s="2" t="inlineStr">
        <is>
          <t>Driver:</t>
        </is>
      </c>
      <c r="B2" s="3" t="inlineStr">
        <is>
          <t>EXAMPLE DRIVER</t>
        </is>
      </c>
      <c r="E2" s="2" t="inlineStr">
        <is>
          <t>Hours available today:</t>
        </is>
      </c>
      <c r="F2" s="4">
        <f>IFERROR(INDEX($J$8:$J$29,MATCH(TODAY(),$A$8:$A$29,0)),"—")</f>
        <v/>
      </c>
    </row>
    <row r="3">
      <c r="A3" s="2" t="inlineStr">
        <is>
          <t>Weekly limit (hours):</t>
        </is>
      </c>
      <c r="B3" s="3" t="n">
        <v>70</v>
      </c>
      <c r="E3" s="2" t="inlineStr">
        <is>
          <t>Max driving today:</t>
        </is>
      </c>
      <c r="F3" s="4">
        <f>IFERROR(INDEX($K$8:$K$29,MATCH(TODAY(),$A$8:$A$29,0)),"—")</f>
        <v/>
      </c>
    </row>
    <row r="4">
      <c r="A4" s="2" t="inlineStr">
        <is>
          <t>Cycle length (days):</t>
        </is>
      </c>
      <c r="B4" s="3" t="n">
        <v>8</v>
      </c>
      <c r="E4" s="2" t="inlineStr">
        <is>
          <t>First problem day in the plan:</t>
        </is>
      </c>
      <c r="F4" s="5">
        <f>IF(COUNT($Q$8:$Q$29)=0,"None",TEXT(MIN($Q$8:$Q$29),"ddd mmm d"))</f>
        <v/>
      </c>
    </row>
    <row r="5">
      <c r="A5" s="2" t="inlineStr">
        <is>
          <t>First date shown:</t>
        </is>
      </c>
      <c r="B5" s="6" t="n">
        <v>46317</v>
      </c>
      <c r="E5" s="2" t="inlineStr">
        <is>
          <t>Hours dropping off the window tomorrow:</t>
        </is>
      </c>
      <c r="F5" s="4">
        <f>IFERROR(INDEX($F$8:$F$29,MATCH(TODAY()-$B$4+1,$A$8:$A$29,0)),0)</f>
        <v/>
      </c>
    </row>
    <row r="6">
      <c r="A6" s="7" t="inlineStr">
        <is>
          <t>Yellow cells are yours to fill. Everything else calculates. Full instructions and the rules are on the “How to use” tab.</t>
        </is>
      </c>
    </row>
    <row r="7" ht="32" customHeight="1">
      <c r="A7" s="8" t="inlineStr">
        <is>
          <t>Date</t>
        </is>
      </c>
      <c r="B7" s="8" t="inlineStr">
        <is>
          <t>Day</t>
        </is>
      </c>
      <c r="C7" s="8" t="inlineStr">
        <is>
          <t>Shift
start</t>
        </is>
      </c>
      <c r="D7" s="8" t="inlineStr">
        <is>
          <t>Driving
hours</t>
        </is>
      </c>
      <c r="E7" s="8" t="inlineStr">
        <is>
          <t>On-duty
not driving</t>
        </is>
      </c>
      <c r="F7" s="8" t="inlineStr">
        <is>
          <t>Total
duty</t>
        </is>
      </c>
      <c r="G7" s="8" t="inlineStr">
        <is>
          <t>30-min
break? Y/N</t>
        </is>
      </c>
      <c r="H7" s="8" t="inlineStr">
        <is>
          <t>34h restart
done? Y/N</t>
        </is>
      </c>
      <c r="I7" s="8" t="inlineStr">
        <is>
          <t>Rolling
window duty</t>
        </is>
      </c>
      <c r="J7" s="8" t="inlineStr">
        <is>
          <t>Weekly hrs
available</t>
        </is>
      </c>
      <c r="K7" s="8" t="inlineStr">
        <is>
          <t>Max drive
today</t>
        </is>
      </c>
      <c r="L7" s="8" t="inlineStr">
        <is>
          <t>14h window
closes</t>
        </is>
      </c>
      <c r="M7" s="8" t="inlineStr">
        <is>
          <t>Alerts</t>
        </is>
      </c>
      <c r="N7" s="8" t="inlineStr">
        <is>
          <t>Hrs left
after today</t>
        </is>
      </c>
    </row>
    <row r="8">
      <c r="A8" s="9">
        <f>$B$5</f>
        <v/>
      </c>
      <c r="B8" s="10">
        <f>TEXT(A8,"ddd")</f>
        <v/>
      </c>
      <c r="C8" s="11" t="n">
        <v>0.25</v>
      </c>
      <c r="D8" s="12" t="n">
        <v>10</v>
      </c>
      <c r="E8" s="12" t="n">
        <v>1</v>
      </c>
      <c r="F8" s="13">
        <f>D8+E8</f>
        <v/>
      </c>
      <c r="G8" s="14" t="inlineStr">
        <is>
          <t>Y</t>
        </is>
      </c>
      <c r="H8" s="14" t="n"/>
      <c r="I8" s="13">
        <f>SUMPRODUCT(($F$8:F8)*(ROW($F$8:F8)&gt;=MAX(ROW()-$B$4+1,$P8)))</f>
        <v/>
      </c>
      <c r="J8" s="15">
        <f>$B$3-(I8-F8)</f>
        <v/>
      </c>
      <c r="K8" s="15">
        <f>MAX(0,MIN(11,J8))</f>
        <v/>
      </c>
      <c r="L8" s="16">
        <f>IF(C8="","",C8+TIME(14,0,0))</f>
        <v/>
      </c>
      <c r="M8" s="17">
        <f>IF(D8&gt;11,"⛔ Over 11h driving",IF(AND(F8&gt;0,F8&gt;J8),"⛔ Over weekly cap",IF(F8&gt;14,"⛔ Over 14h window",IF(AND(D8&gt;8,G8&lt;&gt;"Y"),"⚠ 30-min break required",IF(J8-F8&lt;2,"⚠ Low hours after today","✓ OK")))))</f>
        <v/>
      </c>
      <c r="N8" s="13">
        <f>J8-F8</f>
        <v/>
      </c>
      <c r="P8" s="18">
        <f>IF(H8="Y",ROW(),0)</f>
        <v/>
      </c>
      <c r="Q8" s="18">
        <f>IF(LEFT(M8,1)="⛔",A8,"")</f>
        <v/>
      </c>
    </row>
    <row r="9">
      <c r="A9" s="9">
        <f>A8+1</f>
        <v/>
      </c>
      <c r="B9" s="10">
        <f>TEXT(A9,"ddd")</f>
        <v/>
      </c>
      <c r="C9" s="11" t="n">
        <v>0.25</v>
      </c>
      <c r="D9" s="12" t="n">
        <v>10</v>
      </c>
      <c r="E9" s="12" t="n">
        <v>1</v>
      </c>
      <c r="F9" s="13">
        <f>D9+E9</f>
        <v/>
      </c>
      <c r="G9" s="14" t="inlineStr">
        <is>
          <t>Y</t>
        </is>
      </c>
      <c r="H9" s="14" t="n"/>
      <c r="I9" s="13">
        <f>SUMPRODUCT(($F$8:F9)*(ROW($F$8:F9)&gt;=MAX(ROW()-$B$4+1,$P9)))</f>
        <v/>
      </c>
      <c r="J9" s="15">
        <f>$B$3-(I9-F9)</f>
        <v/>
      </c>
      <c r="K9" s="15">
        <f>MAX(0,MIN(11,J9))</f>
        <v/>
      </c>
      <c r="L9" s="16">
        <f>IF(C9="","",C9+TIME(14,0,0))</f>
        <v/>
      </c>
      <c r="M9" s="17">
        <f>IF(D9&gt;11,"⛔ Over 11h driving",IF(AND(F9&gt;0,F9&gt;J9),"⛔ Over weekly cap",IF(F9&gt;14,"⛔ Over 14h window",IF(AND(D9&gt;8,G9&lt;&gt;"Y"),"⚠ 30-min break required",IF(J9-F9&lt;2,"⚠ Low hours after today","✓ OK")))))</f>
        <v/>
      </c>
      <c r="N9" s="13">
        <f>J9-F9</f>
        <v/>
      </c>
      <c r="P9" s="18">
        <f>MAX(P8,IF(H9="Y",ROW(),0))</f>
        <v/>
      </c>
      <c r="Q9" s="18">
        <f>IF(LEFT(M9,1)="⛔",A9,"")</f>
        <v/>
      </c>
    </row>
    <row r="10">
      <c r="A10" s="9">
        <f>A9+1</f>
        <v/>
      </c>
      <c r="B10" s="10">
        <f>TEXT(A10,"ddd")</f>
        <v/>
      </c>
      <c r="C10" s="11" t="n">
        <v>0.25</v>
      </c>
      <c r="D10" s="12" t="n">
        <v>10</v>
      </c>
      <c r="E10" s="12" t="n">
        <v>1</v>
      </c>
      <c r="F10" s="13">
        <f>D10+E10</f>
        <v/>
      </c>
      <c r="G10" s="14" t="inlineStr">
        <is>
          <t>Y</t>
        </is>
      </c>
      <c r="H10" s="14" t="n"/>
      <c r="I10" s="13">
        <f>SUMPRODUCT(($F$8:F10)*(ROW($F$8:F10)&gt;=MAX(ROW()-$B$4+1,$P10)))</f>
        <v/>
      </c>
      <c r="J10" s="15">
        <f>$B$3-(I10-F10)</f>
        <v/>
      </c>
      <c r="K10" s="15">
        <f>MAX(0,MIN(11,J10))</f>
        <v/>
      </c>
      <c r="L10" s="16">
        <f>IF(C10="","",C10+TIME(14,0,0))</f>
        <v/>
      </c>
      <c r="M10" s="17">
        <f>IF(D10&gt;11,"⛔ Over 11h driving",IF(AND(F10&gt;0,F10&gt;J10),"⛔ Over weekly cap",IF(F10&gt;14,"⛔ Over 14h window",IF(AND(D10&gt;8,G10&lt;&gt;"Y"),"⚠ 30-min break required",IF(J10-F10&lt;2,"⚠ Low hours after today","✓ OK")))))</f>
        <v/>
      </c>
      <c r="N10" s="13">
        <f>J10-F10</f>
        <v/>
      </c>
      <c r="P10" s="18">
        <f>MAX(P9,IF(H10="Y",ROW(),0))</f>
        <v/>
      </c>
      <c r="Q10" s="18">
        <f>IF(LEFT(M10,1)="⛔",A10,"")</f>
        <v/>
      </c>
    </row>
    <row r="11">
      <c r="A11" s="9">
        <f>A10+1</f>
        <v/>
      </c>
      <c r="B11" s="10">
        <f>TEXT(A11,"ddd")</f>
        <v/>
      </c>
      <c r="C11" s="11" t="n">
        <v>0.25</v>
      </c>
      <c r="D11" s="12" t="n">
        <v>10</v>
      </c>
      <c r="E11" s="12" t="n">
        <v>1</v>
      </c>
      <c r="F11" s="13">
        <f>D11+E11</f>
        <v/>
      </c>
      <c r="G11" s="14" t="inlineStr">
        <is>
          <t>Y</t>
        </is>
      </c>
      <c r="H11" s="14" t="n"/>
      <c r="I11" s="13">
        <f>SUMPRODUCT(($F$8:F11)*(ROW($F$8:F11)&gt;=MAX(ROW()-$B$4+1,$P11)))</f>
        <v/>
      </c>
      <c r="J11" s="15">
        <f>$B$3-(I11-F11)</f>
        <v/>
      </c>
      <c r="K11" s="15">
        <f>MAX(0,MIN(11,J11))</f>
        <v/>
      </c>
      <c r="L11" s="16">
        <f>IF(C11="","",C11+TIME(14,0,0))</f>
        <v/>
      </c>
      <c r="M11" s="17">
        <f>IF(D11&gt;11,"⛔ Over 11h driving",IF(AND(F11&gt;0,F11&gt;J11),"⛔ Over weekly cap",IF(F11&gt;14,"⛔ Over 14h window",IF(AND(D11&gt;8,G11&lt;&gt;"Y"),"⚠ 30-min break required",IF(J11-F11&lt;2,"⚠ Low hours after today","✓ OK")))))</f>
        <v/>
      </c>
      <c r="N11" s="13">
        <f>J11-F11</f>
        <v/>
      </c>
      <c r="P11" s="18">
        <f>MAX(P10,IF(H11="Y",ROW(),0))</f>
        <v/>
      </c>
      <c r="Q11" s="18">
        <f>IF(LEFT(M11,1)="⛔",A11,"")</f>
        <v/>
      </c>
    </row>
    <row r="12">
      <c r="A12" s="9">
        <f>A11+1</f>
        <v/>
      </c>
      <c r="B12" s="10">
        <f>TEXT(A12,"ddd")</f>
        <v/>
      </c>
      <c r="C12" s="11" t="n">
        <v>0.25</v>
      </c>
      <c r="D12" s="12" t="n">
        <v>10</v>
      </c>
      <c r="E12" s="12" t="n">
        <v>1</v>
      </c>
      <c r="F12" s="13">
        <f>D12+E12</f>
        <v/>
      </c>
      <c r="G12" s="14" t="inlineStr">
        <is>
          <t>Y</t>
        </is>
      </c>
      <c r="H12" s="14" t="n"/>
      <c r="I12" s="13">
        <f>SUMPRODUCT(($F$8:F12)*(ROW($F$8:F12)&gt;=MAX(ROW()-$B$4+1,$P12)))</f>
        <v/>
      </c>
      <c r="J12" s="15">
        <f>$B$3-(I12-F12)</f>
        <v/>
      </c>
      <c r="K12" s="15">
        <f>MAX(0,MIN(11,J12))</f>
        <v/>
      </c>
      <c r="L12" s="16">
        <f>IF(C12="","",C12+TIME(14,0,0))</f>
        <v/>
      </c>
      <c r="M12" s="17">
        <f>IF(D12&gt;11,"⛔ Over 11h driving",IF(AND(F12&gt;0,F12&gt;J12),"⛔ Over weekly cap",IF(F12&gt;14,"⛔ Over 14h window",IF(AND(D12&gt;8,G12&lt;&gt;"Y"),"⚠ 30-min break required",IF(J12-F12&lt;2,"⚠ Low hours after today","✓ OK")))))</f>
        <v/>
      </c>
      <c r="N12" s="13">
        <f>J12-F12</f>
        <v/>
      </c>
      <c r="P12" s="18">
        <f>MAX(P11,IF(H12="Y",ROW(),0))</f>
        <v/>
      </c>
      <c r="Q12" s="18">
        <f>IF(LEFT(M12,1)="⛔",A12,"")</f>
        <v/>
      </c>
    </row>
    <row r="13">
      <c r="A13" s="9">
        <f>A12+1</f>
        <v/>
      </c>
      <c r="B13" s="10">
        <f>TEXT(A13,"ddd")</f>
        <v/>
      </c>
      <c r="C13" s="11" t="n">
        <v>0.25</v>
      </c>
      <c r="D13" s="12" t="n">
        <v>9.5</v>
      </c>
      <c r="E13" s="12" t="n">
        <v>0.5</v>
      </c>
      <c r="F13" s="13">
        <f>D13+E13</f>
        <v/>
      </c>
      <c r="G13" s="14" t="inlineStr">
        <is>
          <t>Y</t>
        </is>
      </c>
      <c r="H13" s="14" t="n"/>
      <c r="I13" s="13">
        <f>SUMPRODUCT(($F$8:F13)*(ROW($F$8:F13)&gt;=MAX(ROW()-$B$4+1,$P13)))</f>
        <v/>
      </c>
      <c r="J13" s="15">
        <f>$B$3-(I13-F13)</f>
        <v/>
      </c>
      <c r="K13" s="15">
        <f>MAX(0,MIN(11,J13))</f>
        <v/>
      </c>
      <c r="L13" s="16">
        <f>IF(C13="","",C13+TIME(14,0,0))</f>
        <v/>
      </c>
      <c r="M13" s="17">
        <f>IF(D13&gt;11,"⛔ Over 11h driving",IF(AND(F13&gt;0,F13&gt;J13),"⛔ Over weekly cap",IF(F13&gt;14,"⛔ Over 14h window",IF(AND(D13&gt;8,G13&lt;&gt;"Y"),"⚠ 30-min break required",IF(J13-F13&lt;2,"⚠ Low hours after today","✓ OK")))))</f>
        <v/>
      </c>
      <c r="N13" s="13">
        <f>J13-F13</f>
        <v/>
      </c>
      <c r="P13" s="18">
        <f>MAX(P12,IF(H13="Y",ROW(),0))</f>
        <v/>
      </c>
      <c r="Q13" s="18">
        <f>IF(LEFT(M13,1)="⛔",A13,"")</f>
        <v/>
      </c>
    </row>
    <row r="14">
      <c r="A14" s="9">
        <f>A13+1</f>
        <v/>
      </c>
      <c r="B14" s="10">
        <f>TEXT(A14,"ddd")</f>
        <v/>
      </c>
      <c r="C14" s="11" t="n">
        <v>0.25</v>
      </c>
      <c r="D14" s="12" t="n">
        <v>4</v>
      </c>
      <c r="E14" s="12" t="n">
        <v>0.5</v>
      </c>
      <c r="F14" s="13">
        <f>D14+E14</f>
        <v/>
      </c>
      <c r="G14" s="14" t="inlineStr">
        <is>
          <t>Y</t>
        </is>
      </c>
      <c r="H14" s="14" t="n"/>
      <c r="I14" s="13">
        <f>SUMPRODUCT(($F$8:F14)*(ROW($F$8:F14)&gt;=MAX(ROW()-$B$4+1,$P14)))</f>
        <v/>
      </c>
      <c r="J14" s="15">
        <f>$B$3-(I14-F14)</f>
        <v/>
      </c>
      <c r="K14" s="15">
        <f>MAX(0,MIN(11,J14))</f>
        <v/>
      </c>
      <c r="L14" s="16">
        <f>IF(C14="","",C14+TIME(14,0,0))</f>
        <v/>
      </c>
      <c r="M14" s="17">
        <f>IF(D14&gt;11,"⛔ Over 11h driving",IF(AND(F14&gt;0,F14&gt;J14),"⛔ Over weekly cap",IF(F14&gt;14,"⛔ Over 14h window",IF(AND(D14&gt;8,G14&lt;&gt;"Y"),"⚠ 30-min break required",IF(J14-F14&lt;2,"⚠ Low hours after today","✓ OK")))))</f>
        <v/>
      </c>
      <c r="N14" s="13">
        <f>J14-F14</f>
        <v/>
      </c>
      <c r="P14" s="18">
        <f>MAX(P13,IF(H14="Y",ROW(),0))</f>
        <v/>
      </c>
      <c r="Q14" s="18">
        <f>IF(LEFT(M14,1)="⛔",A14,"")</f>
        <v/>
      </c>
    </row>
    <row r="15">
      <c r="A15" s="9">
        <f>A14+1</f>
        <v/>
      </c>
      <c r="B15" s="10">
        <f>TEXT(A15,"ddd")</f>
        <v/>
      </c>
      <c r="C15" s="11" t="n">
        <v>0.25</v>
      </c>
      <c r="D15" s="12" t="n">
        <v>11</v>
      </c>
      <c r="E15" s="12" t="n">
        <v>1</v>
      </c>
      <c r="F15" s="13">
        <f>D15+E15</f>
        <v/>
      </c>
      <c r="G15" s="14" t="inlineStr">
        <is>
          <t>N</t>
        </is>
      </c>
      <c r="H15" s="14" t="n"/>
      <c r="I15" s="13">
        <f>SUMPRODUCT(($F$8:F15)*(ROW($F$8:F15)&gt;=MAX(ROW()-$B$4+1,$P15)))</f>
        <v/>
      </c>
      <c r="J15" s="15">
        <f>$B$3-(I15-F15)</f>
        <v/>
      </c>
      <c r="K15" s="15">
        <f>MAX(0,MIN(11,J15))</f>
        <v/>
      </c>
      <c r="L15" s="16">
        <f>IF(C15="","",C15+TIME(14,0,0))</f>
        <v/>
      </c>
      <c r="M15" s="17">
        <f>IF(D15&gt;11,"⛔ Over 11h driving",IF(AND(F15&gt;0,F15&gt;J15),"⛔ Over weekly cap",IF(F15&gt;14,"⛔ Over 14h window",IF(AND(D15&gt;8,G15&lt;&gt;"Y"),"⚠ 30-min break required",IF(J15-F15&lt;2,"⚠ Low hours after today","✓ OK")))))</f>
        <v/>
      </c>
      <c r="N15" s="13">
        <f>J15-F15</f>
        <v/>
      </c>
      <c r="P15" s="18">
        <f>MAX(P14,IF(H15="Y",ROW(),0))</f>
        <v/>
      </c>
      <c r="Q15" s="18">
        <f>IF(LEFT(M15,1)="⛔",A15,"")</f>
        <v/>
      </c>
    </row>
    <row r="16">
      <c r="A16" s="9">
        <f>A15+1</f>
        <v/>
      </c>
      <c r="B16" s="10">
        <f>TEXT(A16,"ddd")</f>
        <v/>
      </c>
      <c r="C16" s="11" t="n"/>
      <c r="D16" s="12" t="n">
        <v>0</v>
      </c>
      <c r="E16" s="12" t="n">
        <v>0</v>
      </c>
      <c r="F16" s="13">
        <f>D16+E16</f>
        <v/>
      </c>
      <c r="G16" s="14" t="n"/>
      <c r="H16" s="14" t="n"/>
      <c r="I16" s="13">
        <f>SUMPRODUCT(($F$8:F16)*(ROW($F$8:F16)&gt;=MAX(ROW()-$B$4+1,$P16)))</f>
        <v/>
      </c>
      <c r="J16" s="15">
        <f>$B$3-(I16-F16)</f>
        <v/>
      </c>
      <c r="K16" s="15">
        <f>MAX(0,MIN(11,J16))</f>
        <v/>
      </c>
      <c r="L16" s="16">
        <f>IF(C16="","",C16+TIME(14,0,0))</f>
        <v/>
      </c>
      <c r="M16" s="17">
        <f>IF(D16&gt;11,"⛔ Over 11h driving",IF(AND(F16&gt;0,F16&gt;J16),"⛔ Over weekly cap",IF(F16&gt;14,"⛔ Over 14h window",IF(AND(D16&gt;8,G16&lt;&gt;"Y"),"⚠ 30-min break required",IF(J16-F16&lt;2,"⚠ Low hours after today","✓ OK")))))</f>
        <v/>
      </c>
      <c r="N16" s="13">
        <f>J16-F16</f>
        <v/>
      </c>
      <c r="P16" s="18">
        <f>MAX(P15,IF(H16="Y",ROW(),0))</f>
        <v/>
      </c>
      <c r="Q16" s="18">
        <f>IF(LEFT(M16,1)="⛔",A16,"")</f>
        <v/>
      </c>
    </row>
    <row r="17">
      <c r="A17" s="9">
        <f>A16+1</f>
        <v/>
      </c>
      <c r="B17" s="10">
        <f>TEXT(A17,"ddd")</f>
        <v/>
      </c>
      <c r="C17" s="11" t="n">
        <v>0.25</v>
      </c>
      <c r="D17" s="12" t="n">
        <v>10.5</v>
      </c>
      <c r="E17" s="12" t="n">
        <v>1</v>
      </c>
      <c r="F17" s="13">
        <f>D17+E17</f>
        <v/>
      </c>
      <c r="G17" s="14" t="inlineStr">
        <is>
          <t>Y</t>
        </is>
      </c>
      <c r="H17" s="14" t="inlineStr">
        <is>
          <t>Y</t>
        </is>
      </c>
      <c r="I17" s="13">
        <f>SUMPRODUCT(($F$8:F17)*(ROW($F$8:F17)&gt;=MAX(ROW()-$B$4+1,$P17)))</f>
        <v/>
      </c>
      <c r="J17" s="15">
        <f>$B$3-(I17-F17)</f>
        <v/>
      </c>
      <c r="K17" s="15">
        <f>MAX(0,MIN(11,J17))</f>
        <v/>
      </c>
      <c r="L17" s="16">
        <f>IF(C17="","",C17+TIME(14,0,0))</f>
        <v/>
      </c>
      <c r="M17" s="17">
        <f>IF(D17&gt;11,"⛔ Over 11h driving",IF(AND(F17&gt;0,F17&gt;J17),"⛔ Over weekly cap",IF(F17&gt;14,"⛔ Over 14h window",IF(AND(D17&gt;8,G17&lt;&gt;"Y"),"⚠ 30-min break required",IF(J17-F17&lt;2,"⚠ Low hours after today","✓ OK")))))</f>
        <v/>
      </c>
      <c r="N17" s="13">
        <f>J17-F17</f>
        <v/>
      </c>
      <c r="P17" s="18">
        <f>MAX(P16,IF(H17="Y",ROW(),0))</f>
        <v/>
      </c>
      <c r="Q17" s="18">
        <f>IF(LEFT(M17,1)="⛔",A17,"")</f>
        <v/>
      </c>
    </row>
    <row r="18">
      <c r="A18" s="9">
        <f>A17+1</f>
        <v/>
      </c>
      <c r="B18" s="10">
        <f>TEXT(A18,"ddd")</f>
        <v/>
      </c>
      <c r="C18" s="11" t="n">
        <v>0.25</v>
      </c>
      <c r="D18" s="12" t="n">
        <v>10.5</v>
      </c>
      <c r="E18" s="12" t="n">
        <v>1</v>
      </c>
      <c r="F18" s="13">
        <f>D18+E18</f>
        <v/>
      </c>
      <c r="G18" s="14" t="inlineStr">
        <is>
          <t>Y</t>
        </is>
      </c>
      <c r="H18" s="14" t="n"/>
      <c r="I18" s="13">
        <f>SUMPRODUCT(($F$8:F18)*(ROW($F$8:F18)&gt;=MAX(ROW()-$B$4+1,$P18)))</f>
        <v/>
      </c>
      <c r="J18" s="15">
        <f>$B$3-(I18-F18)</f>
        <v/>
      </c>
      <c r="K18" s="15">
        <f>MAX(0,MIN(11,J18))</f>
        <v/>
      </c>
      <c r="L18" s="16">
        <f>IF(C18="","",C18+TIME(14,0,0))</f>
        <v/>
      </c>
      <c r="M18" s="17">
        <f>IF(D18&gt;11,"⛔ Over 11h driving",IF(AND(F18&gt;0,F18&gt;J18),"⛔ Over weekly cap",IF(F18&gt;14,"⛔ Over 14h window",IF(AND(D18&gt;8,G18&lt;&gt;"Y"),"⚠ 30-min break required",IF(J18-F18&lt;2,"⚠ Low hours after today","✓ OK")))))</f>
        <v/>
      </c>
      <c r="N18" s="13">
        <f>J18-F18</f>
        <v/>
      </c>
      <c r="P18" s="18">
        <f>MAX(P17,IF(H18="Y",ROW(),0))</f>
        <v/>
      </c>
      <c r="Q18" s="18">
        <f>IF(LEFT(M18,1)="⛔",A18,"")</f>
        <v/>
      </c>
    </row>
    <row r="19">
      <c r="A19" s="9">
        <f>A18+1</f>
        <v/>
      </c>
      <c r="B19" s="10">
        <f>TEXT(A19,"ddd")</f>
        <v/>
      </c>
      <c r="C19" s="11" t="n"/>
      <c r="D19" s="12" t="n"/>
      <c r="E19" s="12" t="n"/>
      <c r="F19" s="13">
        <f>D19+E19</f>
        <v/>
      </c>
      <c r="G19" s="14" t="n"/>
      <c r="H19" s="14" t="n"/>
      <c r="I19" s="13">
        <f>SUMPRODUCT(($F$8:F19)*(ROW($F$8:F19)&gt;=MAX(ROW()-$B$4+1,$P19)))</f>
        <v/>
      </c>
      <c r="J19" s="15">
        <f>$B$3-(I19-F19)</f>
        <v/>
      </c>
      <c r="K19" s="15">
        <f>MAX(0,MIN(11,J19))</f>
        <v/>
      </c>
      <c r="L19" s="16">
        <f>IF(C19="","",C19+TIME(14,0,0))</f>
        <v/>
      </c>
      <c r="M19" s="17">
        <f>IF(D19&gt;11,"⛔ Over 11h driving",IF(AND(F19&gt;0,F19&gt;J19),"⛔ Over weekly cap",IF(F19&gt;14,"⛔ Over 14h window",IF(AND(D19&gt;8,G19&lt;&gt;"Y"),"⚠ 30-min break required",IF(J19-F19&lt;2,"⚠ Low hours after today","✓ OK")))))</f>
        <v/>
      </c>
      <c r="N19" s="13">
        <f>J19-F19</f>
        <v/>
      </c>
      <c r="P19" s="18">
        <f>MAX(P18,IF(H19="Y",ROW(),0))</f>
        <v/>
      </c>
      <c r="Q19" s="18">
        <f>IF(LEFT(M19,1)="⛔",A19,"")</f>
        <v/>
      </c>
    </row>
    <row r="20">
      <c r="A20" s="9">
        <f>A19+1</f>
        <v/>
      </c>
      <c r="B20" s="10">
        <f>TEXT(A20,"ddd")</f>
        <v/>
      </c>
      <c r="C20" s="11" t="n"/>
      <c r="D20" s="12" t="n"/>
      <c r="E20" s="12" t="n"/>
      <c r="F20" s="13">
        <f>D20+E20</f>
        <v/>
      </c>
      <c r="G20" s="14" t="n"/>
      <c r="H20" s="14" t="n"/>
      <c r="I20" s="13">
        <f>SUMPRODUCT(($F$8:F20)*(ROW($F$8:F20)&gt;=MAX(ROW()-$B$4+1,$P20)))</f>
        <v/>
      </c>
      <c r="J20" s="15">
        <f>$B$3-(I20-F20)</f>
        <v/>
      </c>
      <c r="K20" s="15">
        <f>MAX(0,MIN(11,J20))</f>
        <v/>
      </c>
      <c r="L20" s="16">
        <f>IF(C20="","",C20+TIME(14,0,0))</f>
        <v/>
      </c>
      <c r="M20" s="17">
        <f>IF(D20&gt;11,"⛔ Over 11h driving",IF(AND(F20&gt;0,F20&gt;J20),"⛔ Over weekly cap",IF(F20&gt;14,"⛔ Over 14h window",IF(AND(D20&gt;8,G20&lt;&gt;"Y"),"⚠ 30-min break required",IF(J20-F20&lt;2,"⚠ Low hours after today","✓ OK")))))</f>
        <v/>
      </c>
      <c r="N20" s="13">
        <f>J20-F20</f>
        <v/>
      </c>
      <c r="P20" s="18">
        <f>MAX(P19,IF(H20="Y",ROW(),0))</f>
        <v/>
      </c>
      <c r="Q20" s="18">
        <f>IF(LEFT(M20,1)="⛔",A20,"")</f>
        <v/>
      </c>
    </row>
    <row r="21">
      <c r="A21" s="9">
        <f>A20+1</f>
        <v/>
      </c>
      <c r="B21" s="10">
        <f>TEXT(A21,"ddd")</f>
        <v/>
      </c>
      <c r="C21" s="11" t="n"/>
      <c r="D21" s="12" t="n"/>
      <c r="E21" s="12" t="n"/>
      <c r="F21" s="13">
        <f>D21+E21</f>
        <v/>
      </c>
      <c r="G21" s="14" t="n"/>
      <c r="H21" s="14" t="n"/>
      <c r="I21" s="13">
        <f>SUMPRODUCT(($F$8:F21)*(ROW($F$8:F21)&gt;=MAX(ROW()-$B$4+1,$P21)))</f>
        <v/>
      </c>
      <c r="J21" s="15">
        <f>$B$3-(I21-F21)</f>
        <v/>
      </c>
      <c r="K21" s="15">
        <f>MAX(0,MIN(11,J21))</f>
        <v/>
      </c>
      <c r="L21" s="16">
        <f>IF(C21="","",C21+TIME(14,0,0))</f>
        <v/>
      </c>
      <c r="M21" s="17">
        <f>IF(D21&gt;11,"⛔ Over 11h driving",IF(AND(F21&gt;0,F21&gt;J21),"⛔ Over weekly cap",IF(F21&gt;14,"⛔ Over 14h window",IF(AND(D21&gt;8,G21&lt;&gt;"Y"),"⚠ 30-min break required",IF(J21-F21&lt;2,"⚠ Low hours after today","✓ OK")))))</f>
        <v/>
      </c>
      <c r="N21" s="13">
        <f>J21-F21</f>
        <v/>
      </c>
      <c r="P21" s="18">
        <f>MAX(P20,IF(H21="Y",ROW(),0))</f>
        <v/>
      </c>
      <c r="Q21" s="18">
        <f>IF(LEFT(M21,1)="⛔",A21,"")</f>
        <v/>
      </c>
    </row>
    <row r="22">
      <c r="A22" s="9">
        <f>A21+1</f>
        <v/>
      </c>
      <c r="B22" s="10">
        <f>TEXT(A22,"ddd")</f>
        <v/>
      </c>
      <c r="C22" s="11" t="n"/>
      <c r="D22" s="12" t="n"/>
      <c r="E22" s="12" t="n"/>
      <c r="F22" s="13">
        <f>D22+E22</f>
        <v/>
      </c>
      <c r="G22" s="14" t="n"/>
      <c r="H22" s="14" t="n"/>
      <c r="I22" s="13">
        <f>SUMPRODUCT(($F$8:F22)*(ROW($F$8:F22)&gt;=MAX(ROW()-$B$4+1,$P22)))</f>
        <v/>
      </c>
      <c r="J22" s="15">
        <f>$B$3-(I22-F22)</f>
        <v/>
      </c>
      <c r="K22" s="15">
        <f>MAX(0,MIN(11,J22))</f>
        <v/>
      </c>
      <c r="L22" s="16">
        <f>IF(C22="","",C22+TIME(14,0,0))</f>
        <v/>
      </c>
      <c r="M22" s="17">
        <f>IF(D22&gt;11,"⛔ Over 11h driving",IF(AND(F22&gt;0,F22&gt;J22),"⛔ Over weekly cap",IF(F22&gt;14,"⛔ Over 14h window",IF(AND(D22&gt;8,G22&lt;&gt;"Y"),"⚠ 30-min break required",IF(J22-F22&lt;2,"⚠ Low hours after today","✓ OK")))))</f>
        <v/>
      </c>
      <c r="N22" s="13">
        <f>J22-F22</f>
        <v/>
      </c>
      <c r="P22" s="18">
        <f>MAX(P21,IF(H22="Y",ROW(),0))</f>
        <v/>
      </c>
      <c r="Q22" s="18">
        <f>IF(LEFT(M22,1)="⛔",A22,"")</f>
        <v/>
      </c>
    </row>
    <row r="23">
      <c r="A23" s="9">
        <f>A22+1</f>
        <v/>
      </c>
      <c r="B23" s="10">
        <f>TEXT(A23,"ddd")</f>
        <v/>
      </c>
      <c r="C23" s="11" t="n"/>
      <c r="D23" s="12" t="n"/>
      <c r="E23" s="12" t="n"/>
      <c r="F23" s="13">
        <f>D23+E23</f>
        <v/>
      </c>
      <c r="G23" s="14" t="n"/>
      <c r="H23" s="14" t="n"/>
      <c r="I23" s="13">
        <f>SUMPRODUCT(($F$8:F23)*(ROW($F$8:F23)&gt;=MAX(ROW()-$B$4+1,$P23)))</f>
        <v/>
      </c>
      <c r="J23" s="15">
        <f>$B$3-(I23-F23)</f>
        <v/>
      </c>
      <c r="K23" s="15">
        <f>MAX(0,MIN(11,J23))</f>
        <v/>
      </c>
      <c r="L23" s="16">
        <f>IF(C23="","",C23+TIME(14,0,0))</f>
        <v/>
      </c>
      <c r="M23" s="17">
        <f>IF(D23&gt;11,"⛔ Over 11h driving",IF(AND(F23&gt;0,F23&gt;J23),"⛔ Over weekly cap",IF(F23&gt;14,"⛔ Over 14h window",IF(AND(D23&gt;8,G23&lt;&gt;"Y"),"⚠ 30-min break required",IF(J23-F23&lt;2,"⚠ Low hours after today","✓ OK")))))</f>
        <v/>
      </c>
      <c r="N23" s="13">
        <f>J23-F23</f>
        <v/>
      </c>
      <c r="P23" s="18">
        <f>MAX(P22,IF(H23="Y",ROW(),0))</f>
        <v/>
      </c>
      <c r="Q23" s="18">
        <f>IF(LEFT(M23,1)="⛔",A23,"")</f>
        <v/>
      </c>
    </row>
    <row r="24">
      <c r="A24" s="9">
        <f>A23+1</f>
        <v/>
      </c>
      <c r="B24" s="10">
        <f>TEXT(A24,"ddd")</f>
        <v/>
      </c>
      <c r="C24" s="11" t="n"/>
      <c r="D24" s="12" t="n"/>
      <c r="E24" s="12" t="n"/>
      <c r="F24" s="13">
        <f>D24+E24</f>
        <v/>
      </c>
      <c r="G24" s="14" t="n"/>
      <c r="H24" s="14" t="n"/>
      <c r="I24" s="13">
        <f>SUMPRODUCT(($F$8:F24)*(ROW($F$8:F24)&gt;=MAX(ROW()-$B$4+1,$P24)))</f>
        <v/>
      </c>
      <c r="J24" s="15">
        <f>$B$3-(I24-F24)</f>
        <v/>
      </c>
      <c r="K24" s="15">
        <f>MAX(0,MIN(11,J24))</f>
        <v/>
      </c>
      <c r="L24" s="16">
        <f>IF(C24="","",C24+TIME(14,0,0))</f>
        <v/>
      </c>
      <c r="M24" s="17">
        <f>IF(D24&gt;11,"⛔ Over 11h driving",IF(AND(F24&gt;0,F24&gt;J24),"⛔ Over weekly cap",IF(F24&gt;14,"⛔ Over 14h window",IF(AND(D24&gt;8,G24&lt;&gt;"Y"),"⚠ 30-min break required",IF(J24-F24&lt;2,"⚠ Low hours after today","✓ OK")))))</f>
        <v/>
      </c>
      <c r="N24" s="13">
        <f>J24-F24</f>
        <v/>
      </c>
      <c r="P24" s="18">
        <f>MAX(P23,IF(H24="Y",ROW(),0))</f>
        <v/>
      </c>
      <c r="Q24" s="18">
        <f>IF(LEFT(M24,1)="⛔",A24,"")</f>
        <v/>
      </c>
    </row>
    <row r="25">
      <c r="A25" s="9">
        <f>A24+1</f>
        <v/>
      </c>
      <c r="B25" s="10">
        <f>TEXT(A25,"ddd")</f>
        <v/>
      </c>
      <c r="C25" s="11" t="n"/>
      <c r="D25" s="12" t="n"/>
      <c r="E25" s="12" t="n"/>
      <c r="F25" s="13">
        <f>D25+E25</f>
        <v/>
      </c>
      <c r="G25" s="14" t="n"/>
      <c r="H25" s="14" t="n"/>
      <c r="I25" s="13">
        <f>SUMPRODUCT(($F$8:F25)*(ROW($F$8:F25)&gt;=MAX(ROW()-$B$4+1,$P25)))</f>
        <v/>
      </c>
      <c r="J25" s="15">
        <f>$B$3-(I25-F25)</f>
        <v/>
      </c>
      <c r="K25" s="15">
        <f>MAX(0,MIN(11,J25))</f>
        <v/>
      </c>
      <c r="L25" s="16">
        <f>IF(C25="","",C25+TIME(14,0,0))</f>
        <v/>
      </c>
      <c r="M25" s="17">
        <f>IF(D25&gt;11,"⛔ Over 11h driving",IF(AND(F25&gt;0,F25&gt;J25),"⛔ Over weekly cap",IF(F25&gt;14,"⛔ Over 14h window",IF(AND(D25&gt;8,G25&lt;&gt;"Y"),"⚠ 30-min break required",IF(J25-F25&lt;2,"⚠ Low hours after today","✓ OK")))))</f>
        <v/>
      </c>
      <c r="N25" s="13">
        <f>J25-F25</f>
        <v/>
      </c>
      <c r="P25" s="18">
        <f>MAX(P24,IF(H25="Y",ROW(),0))</f>
        <v/>
      </c>
      <c r="Q25" s="18">
        <f>IF(LEFT(M25,1)="⛔",A25,"")</f>
        <v/>
      </c>
    </row>
    <row r="26">
      <c r="A26" s="9">
        <f>A25+1</f>
        <v/>
      </c>
      <c r="B26" s="10">
        <f>TEXT(A26,"ddd")</f>
        <v/>
      </c>
      <c r="C26" s="11" t="n"/>
      <c r="D26" s="12" t="n"/>
      <c r="E26" s="12" t="n"/>
      <c r="F26" s="13">
        <f>D26+E26</f>
        <v/>
      </c>
      <c r="G26" s="14" t="n"/>
      <c r="H26" s="14" t="n"/>
      <c r="I26" s="13">
        <f>SUMPRODUCT(($F$8:F26)*(ROW($F$8:F26)&gt;=MAX(ROW()-$B$4+1,$P26)))</f>
        <v/>
      </c>
      <c r="J26" s="15">
        <f>$B$3-(I26-F26)</f>
        <v/>
      </c>
      <c r="K26" s="15">
        <f>MAX(0,MIN(11,J26))</f>
        <v/>
      </c>
      <c r="L26" s="16">
        <f>IF(C26="","",C26+TIME(14,0,0))</f>
        <v/>
      </c>
      <c r="M26" s="17">
        <f>IF(D26&gt;11,"⛔ Over 11h driving",IF(AND(F26&gt;0,F26&gt;J26),"⛔ Over weekly cap",IF(F26&gt;14,"⛔ Over 14h window",IF(AND(D26&gt;8,G26&lt;&gt;"Y"),"⚠ 30-min break required",IF(J26-F26&lt;2,"⚠ Low hours after today","✓ OK")))))</f>
        <v/>
      </c>
      <c r="N26" s="13">
        <f>J26-F26</f>
        <v/>
      </c>
      <c r="P26" s="18">
        <f>MAX(P25,IF(H26="Y",ROW(),0))</f>
        <v/>
      </c>
      <c r="Q26" s="18">
        <f>IF(LEFT(M26,1)="⛔",A26,"")</f>
        <v/>
      </c>
    </row>
    <row r="27">
      <c r="A27" s="9">
        <f>A26+1</f>
        <v/>
      </c>
      <c r="B27" s="10">
        <f>TEXT(A27,"ddd")</f>
        <v/>
      </c>
      <c r="C27" s="11" t="n"/>
      <c r="D27" s="12" t="n"/>
      <c r="E27" s="12" t="n"/>
      <c r="F27" s="13">
        <f>D27+E27</f>
        <v/>
      </c>
      <c r="G27" s="14" t="n"/>
      <c r="H27" s="14" t="n"/>
      <c r="I27" s="13">
        <f>SUMPRODUCT(($F$8:F27)*(ROW($F$8:F27)&gt;=MAX(ROW()-$B$4+1,$P27)))</f>
        <v/>
      </c>
      <c r="J27" s="15">
        <f>$B$3-(I27-F27)</f>
        <v/>
      </c>
      <c r="K27" s="15">
        <f>MAX(0,MIN(11,J27))</f>
        <v/>
      </c>
      <c r="L27" s="16">
        <f>IF(C27="","",C27+TIME(14,0,0))</f>
        <v/>
      </c>
      <c r="M27" s="17">
        <f>IF(D27&gt;11,"⛔ Over 11h driving",IF(AND(F27&gt;0,F27&gt;J27),"⛔ Over weekly cap",IF(F27&gt;14,"⛔ Over 14h window",IF(AND(D27&gt;8,G27&lt;&gt;"Y"),"⚠ 30-min break required",IF(J27-F27&lt;2,"⚠ Low hours after today","✓ OK")))))</f>
        <v/>
      </c>
      <c r="N27" s="13">
        <f>J27-F27</f>
        <v/>
      </c>
      <c r="P27" s="18">
        <f>MAX(P26,IF(H27="Y",ROW(),0))</f>
        <v/>
      </c>
      <c r="Q27" s="18">
        <f>IF(LEFT(M27,1)="⛔",A27,"")</f>
        <v/>
      </c>
    </row>
    <row r="28">
      <c r="A28" s="9">
        <f>A27+1</f>
        <v/>
      </c>
      <c r="B28" s="10">
        <f>TEXT(A28,"ddd")</f>
        <v/>
      </c>
      <c r="C28" s="11" t="n"/>
      <c r="D28" s="12" t="n"/>
      <c r="E28" s="12" t="n"/>
      <c r="F28" s="13">
        <f>D28+E28</f>
        <v/>
      </c>
      <c r="G28" s="14" t="n"/>
      <c r="H28" s="14" t="n"/>
      <c r="I28" s="13">
        <f>SUMPRODUCT(($F$8:F28)*(ROW($F$8:F28)&gt;=MAX(ROW()-$B$4+1,$P28)))</f>
        <v/>
      </c>
      <c r="J28" s="15">
        <f>$B$3-(I28-F28)</f>
        <v/>
      </c>
      <c r="K28" s="15">
        <f>MAX(0,MIN(11,J28))</f>
        <v/>
      </c>
      <c r="L28" s="16">
        <f>IF(C28="","",C28+TIME(14,0,0))</f>
        <v/>
      </c>
      <c r="M28" s="17">
        <f>IF(D28&gt;11,"⛔ Over 11h driving",IF(AND(F28&gt;0,F28&gt;J28),"⛔ Over weekly cap",IF(F28&gt;14,"⛔ Over 14h window",IF(AND(D28&gt;8,G28&lt;&gt;"Y"),"⚠ 30-min break required",IF(J28-F28&lt;2,"⚠ Low hours after today","✓ OK")))))</f>
        <v/>
      </c>
      <c r="N28" s="13">
        <f>J28-F28</f>
        <v/>
      </c>
      <c r="P28" s="18">
        <f>MAX(P27,IF(H28="Y",ROW(),0))</f>
        <v/>
      </c>
      <c r="Q28" s="18">
        <f>IF(LEFT(M28,1)="⛔",A28,"")</f>
        <v/>
      </c>
    </row>
    <row r="29">
      <c r="A29" s="9">
        <f>A28+1</f>
        <v/>
      </c>
      <c r="B29" s="10">
        <f>TEXT(A29,"ddd")</f>
        <v/>
      </c>
      <c r="C29" s="11" t="n"/>
      <c r="D29" s="12" t="n"/>
      <c r="E29" s="12" t="n"/>
      <c r="F29" s="13">
        <f>D29+E29</f>
        <v/>
      </c>
      <c r="G29" s="14" t="n"/>
      <c r="H29" s="14" t="n"/>
      <c r="I29" s="13">
        <f>SUMPRODUCT(($F$8:F29)*(ROW($F$8:F29)&gt;=MAX(ROW()-$B$4+1,$P29)))</f>
        <v/>
      </c>
      <c r="J29" s="15">
        <f>$B$3-(I29-F29)</f>
        <v/>
      </c>
      <c r="K29" s="15">
        <f>MAX(0,MIN(11,J29))</f>
        <v/>
      </c>
      <c r="L29" s="16">
        <f>IF(C29="","",C29+TIME(14,0,0))</f>
        <v/>
      </c>
      <c r="M29" s="17">
        <f>IF(D29&gt;11,"⛔ Over 11h driving",IF(AND(F29&gt;0,F29&gt;J29),"⛔ Over weekly cap",IF(F29&gt;14,"⛔ Over 14h window",IF(AND(D29&gt;8,G29&lt;&gt;"Y"),"⚠ 30-min break required",IF(J29-F29&lt;2,"⚠ Low hours after today","✓ OK")))))</f>
        <v/>
      </c>
      <c r="N29" s="13">
        <f>J29-F29</f>
        <v/>
      </c>
      <c r="P29" s="18">
        <f>MAX(P28,IF(H29="Y",ROW(),0))</f>
        <v/>
      </c>
      <c r="Q29" s="18">
        <f>IF(LEFT(M29,1)="⛔",A29,"")</f>
        <v/>
      </c>
    </row>
    <row r="31" ht="30" customHeight="1">
      <c r="A31" s="19" t="inlineStr">
        <is>
          <t>How to read it: five 11-hour duty days bank 55 hours; a 10-hour day leaves 5, and a short 4.5-hour day leaves just half an hour. The next full plan breaks the weekly cap (red) — hours only free up as old days drop off the 8-day window. After a day off and a completed 34-hour restart, the window resets and full days are available again.</t>
        </is>
      </c>
    </row>
  </sheetData>
  <mergeCells count="3">
    <mergeCell ref="A31:N31"/>
    <mergeCell ref="A6:N6"/>
    <mergeCell ref="A1:N1"/>
  </mergeCells>
  <conditionalFormatting sqref="M8:M29">
    <cfRule type="expression" priority="1" dxfId="0" stopIfTrue="0">
      <formula>ISNUMBER(SEARCH("⛔",M8))</formula>
    </cfRule>
    <cfRule type="expression" priority="2" dxfId="1" stopIfTrue="0">
      <formula>ISNUMBER(SEARCH("⚠",M8))</formula>
    </cfRule>
  </conditionalFormatting>
  <conditionalFormatting sqref="I8:I29">
    <cfRule type="expression" priority="3" dxfId="0" stopIfTrue="0">
      <formula>$I8&gt;$B$3</formula>
    </cfRule>
  </conditionalFormatting>
  <conditionalFormatting sqref="A8:N29">
    <cfRule type="expression" priority="4" dxfId="2" stopIfTrue="0">
      <formula>$A8=TODAY()</formula>
    </cfRule>
  </conditionalFormatting>
  <dataValidations count="3">
    <dataValidation sqref="D8:E29" showDropDown="0" showInputMessage="0" showErrorMessage="1" allowBlank="1" errorTitle="Check the hours" error="Hours in a day can't exceed 24." promptTitle="Hours" prompt="Enter hours, decimals OK (7.5 = 7h 30m)." type="decimal" errorStyle="warning" operator="between">
      <formula1>0</formula1>
      <formula2>24</formula2>
    </dataValidation>
    <dataValidation sqref="G8:H29" showDropDown="0" showInputMessage="0" showErrorMessage="0" allowBlank="1" type="list">
      <formula1>"Y,N"</formula1>
    </dataValidation>
    <dataValidation sqref="B3" showDropDown="0" showInputMessage="0" showErrorMessage="0" allowBlank="1" type="whole" operator="between">
      <formula1>1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JASKO Hours-of-Service Planner — how to use</t>
        </is>
      </c>
    </row>
    <row r="2">
      <c r="A2" s="21" t="inlineStr"/>
    </row>
    <row r="3">
      <c r="A3" s="22" t="inlineStr">
        <is>
          <t>WHAT IT DOES</t>
        </is>
      </c>
    </row>
    <row r="4">
      <c r="A4" s="21" t="inlineStr">
        <is>
          <t>Enter a driver's recent days and the days ahead; the sheet tracks the rolling weekly window and predicts,</t>
        </is>
      </c>
    </row>
    <row r="5">
      <c r="A5" s="21" t="inlineStr">
        <is>
          <t>day by day, how much driving is available, when the 14-hour window closes, and the first day a plan breaks a limit.</t>
        </is>
      </c>
    </row>
    <row r="6">
      <c r="A6" s="21" t="inlineStr"/>
    </row>
    <row r="7">
      <c r="A7" s="22" t="inlineStr">
        <is>
          <t>STEPS</t>
        </is>
      </c>
    </row>
    <row r="8">
      <c r="A8" s="21" t="inlineStr">
        <is>
          <t>1. Set the first date shown to 7 days before today, so last week's hours are in the window.</t>
        </is>
      </c>
    </row>
    <row r="9">
      <c r="A9" s="21" t="inlineStr">
        <is>
          <t>2. Fill the yellow cells for the days already worked (from the ELD), then the days you are planning.</t>
        </is>
      </c>
    </row>
    <row r="10">
      <c r="A10" s="21" t="inlineStr">
        <is>
          <t>3. “30-min break?” — mark Y when a qualifying 30-minute break is taken that day (off duty, sleeper, or on-duty not driving).</t>
        </is>
      </c>
    </row>
    <row r="11">
      <c r="A11" s="21" t="inlineStr">
        <is>
          <t>4. “34h restart done?” — mark Y on the first shift after a completed 34+ hour restart. The weekly window resets there.</t>
        </is>
      </c>
    </row>
    <row r="12">
      <c r="A12" s="21" t="inlineStr">
        <is>
          <t>5. Read the Alerts column before you commit the plan. Red means the plan as entered breaks a limit.</t>
        </is>
      </c>
    </row>
    <row r="13">
      <c r="A13" s="21" t="inlineStr"/>
    </row>
    <row r="14">
      <c r="A14" s="22" t="inlineStr">
        <is>
          <t>THE LIMITS (49 CFR 395.3 — property-carrying drivers)</t>
        </is>
      </c>
    </row>
    <row r="15">
      <c r="A15" s="21" t="inlineStr">
        <is>
          <t>• 11-hour driving limit — at most 11 hours of driving after 10 consecutive hours off duty.</t>
        </is>
      </c>
    </row>
    <row r="16">
      <c r="A16" s="21" t="inlineStr">
        <is>
          <t>• 14-hour limit — no driving beyond the 14th consecutive hour after coming on duty; off-duty time does not extend it.</t>
        </is>
      </c>
    </row>
    <row r="17">
      <c r="A17" s="21" t="inlineStr">
        <is>
          <t>• 30-minute break — required after 8 cumulative hours of driving without at least a 30-minute interruption.</t>
        </is>
      </c>
    </row>
    <row r="18">
      <c r="A18" s="21" t="inlineStr">
        <is>
          <t>• Weekly limit — no driving after 60 hours on duty in 7 days, or 70 hours in 8 days. JASKO operates every day, so 70 / 8 is the default.</t>
        </is>
      </c>
    </row>
    <row r="19">
      <c r="A19" s="21" t="inlineStr">
        <is>
          <t>• 34-hour restart — 34 or more consecutive hours off duty resets the weekly limit.</t>
        </is>
      </c>
    </row>
    <row r="20">
      <c r="A20" s="21" t="inlineStr"/>
    </row>
    <row r="21">
      <c r="A21" s="22" t="inlineStr">
        <is>
          <t>NOTES</t>
        </is>
      </c>
    </row>
    <row r="22">
      <c r="A22" s="21" t="inlineStr">
        <is>
          <t>• Planning aid only — the ELD record governs. This sheet predicts; it does not log.</t>
        </is>
      </c>
    </row>
    <row r="23">
      <c r="A23" s="21" t="inlineStr">
        <is>
          <t>• The planner works in whole days: enter a day's planned driving and on-duty time and it checks the totals.</t>
        </is>
      </c>
    </row>
    <row r="24">
      <c r="A24" s="21" t="inlineStr">
        <is>
          <t>• Not modeled: the adverse-driving extension (395.1(b), up to +2 hours for unforeseen conditions) and split-sleeper</t>
        </is>
      </c>
    </row>
    <row r="25">
      <c r="A25" s="21" t="inlineStr">
        <is>
          <t xml:space="preserve">  berth pairing (7/3 or 8/2). Both exist in the rules; Dispatch/Safety decide them case by case.</t>
        </is>
      </c>
    </row>
    <row r="26">
      <c r="A26" s="21" t="inlineStr">
        <is>
          <t>• If the driver does not run every day of the week, set the limit to 60 and the cycle to 7.</t>
        </is>
      </c>
    </row>
    <row r="27">
      <c r="A27" s="21" t="inlineStr"/>
    </row>
    <row r="28">
      <c r="A28" s="23" t="inlineStr">
        <is>
          <t>JASKO Enterprises, Inc. · Rev. 2026-10-29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2026-10-29T17:46:11+00:00Z</dcterms:created>
  <dcterms:modified xmlns:dcterms="http://purl.org/dc/terms/" xmlns:xsi="http://www.w3.org/2001/XMLSchema-instance" xsi:type="dcterms:W3CDTF">2026-10-29T17:46:11+00:00Z</dcterms:modified>
</cp:coreProperties>
</file>